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5" windowWidth="13530" windowHeight="2250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</sheets>
  <definedNames/>
  <calcPr fullCalcOnLoad="1"/>
</workbook>
</file>

<file path=xl/sharedStrings.xml><?xml version="1.0" encoding="utf-8"?>
<sst xmlns="http://schemas.openxmlformats.org/spreadsheetml/2006/main" count="238" uniqueCount="40">
  <si>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</si>
  <si>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</si>
  <si>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</si>
  <si>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</si>
  <si>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</si>
  <si>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</si>
  <si>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</si>
  <si>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</si>
  <si>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</si>
  <si>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</si>
  <si>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</si>
  <si>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</si>
  <si>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 ANUAL</t>
  </si>
  <si>
    <t>MÉDIA 1º TRIM</t>
  </si>
  <si>
    <t>MÉDIA 2º TRIM</t>
  </si>
  <si>
    <t>MÉDIA 3º TRIM</t>
  </si>
  <si>
    <t>MÉDIA 4º TRIM</t>
  </si>
  <si>
    <t>Número de contribuintes 
inscritos no ICMS</t>
  </si>
  <si>
    <t>* RPA = Regime Periódico de Apuração</t>
  </si>
  <si>
    <t>** SN + MEI = Simples Nacional e Microempreendedor Individual</t>
  </si>
  <si>
    <t>Observações:</t>
  </si>
  <si>
    <t>GOVERNO DO ESTADO DE SÃO PAULO</t>
  </si>
  <si>
    <t>SECRETARIA DA FAZENDA</t>
  </si>
  <si>
    <t>COORDENADORIA DA ADMINISTRAÇÃO TRIBUTÁRIA</t>
  </si>
  <si>
    <t>DIRETORIA EXECUTIVA DA ADMINISTRAÇÃO TRIBUTÁRIA</t>
  </si>
  <si>
    <t xml:space="preserve">Relação número de contribuintes inscritos no ICMS / Número total de fiscais
</t>
  </si>
  <si>
    <r>
      <t xml:space="preserve">RPA*
</t>
    </r>
    <r>
      <rPr>
        <b/>
        <sz val="8"/>
        <color indexed="8"/>
        <rFont val="Verdana"/>
        <family val="2"/>
      </rPr>
      <t>(1)</t>
    </r>
  </si>
  <si>
    <r>
      <t xml:space="preserve">SN + MEI**
</t>
    </r>
    <r>
      <rPr>
        <b/>
        <sz val="8"/>
        <color indexed="8"/>
        <rFont val="Verdana"/>
        <family val="2"/>
      </rPr>
      <t>(2)</t>
    </r>
  </si>
  <si>
    <r>
      <t xml:space="preserve">Produtor Rural
</t>
    </r>
    <r>
      <rPr>
        <b/>
        <sz val="8"/>
        <color indexed="8"/>
        <rFont val="Verdana"/>
        <family val="2"/>
      </rPr>
      <t>(3)</t>
    </r>
  </si>
  <si>
    <r>
      <t xml:space="preserve">Total
</t>
    </r>
    <r>
      <rPr>
        <b/>
        <sz val="8"/>
        <color indexed="8"/>
        <rFont val="Verdana"/>
        <family val="2"/>
      </rPr>
      <t>(4) = (1) + (2) + (3)</t>
    </r>
  </si>
  <si>
    <r>
      <t xml:space="preserve">Número Total de Fiscais
</t>
    </r>
    <r>
      <rPr>
        <b/>
        <sz val="8"/>
        <color indexed="8"/>
        <rFont val="Verdana"/>
        <family val="2"/>
      </rPr>
      <t>(5)</t>
    </r>
  </si>
  <si>
    <r>
      <t xml:space="preserve">Total de contribuintes inscritos no ICMS / Total de Fiscais
</t>
    </r>
    <r>
      <rPr>
        <b/>
        <sz val="8"/>
        <color indexed="8"/>
        <rFont val="Verdana"/>
        <family val="2"/>
      </rPr>
      <t>(6) = (4) / (5)</t>
    </r>
  </si>
  <si>
    <t>Histórico de 2014</t>
  </si>
  <si>
    <t>Histórico de 2013</t>
  </si>
  <si>
    <r>
      <rPr>
        <b/>
        <u val="single"/>
        <sz val="8"/>
        <rFont val="Verdana"/>
        <family val="2"/>
      </rPr>
      <t>Fonte: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Base de dados da Secretaria da Fazenda do Estado de São Paulo.</t>
    </r>
  </si>
  <si>
    <t>Histórico de 2015</t>
  </si>
  <si>
    <t>Histórico até 2016</t>
  </si>
  <si>
    <t>Histórico até 2017</t>
  </si>
  <si>
    <t>Histórico até 12/2018</t>
  </si>
  <si>
    <t>Histórico até 12/2019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</si>
</sst>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0.0000"/>
    <numFmt numFmtId="166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3" fontId="47" fillId="2" borderId="11" xfId="0" applyNumberFormat="1" applyFont="1" applyFill="1" applyBorder="1" applyAlignment="1">
      <alignment horizontal="center" vertical="center" wrapText="1"/>
    </xf>
    <xf numFmtId="3" fontId="47" fillId="8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3" fontId="47" fillId="34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3" fillId="35" borderId="0" xfId="48" applyFont="1" applyFill="1" applyProtection="1">
      <alignment/>
      <protection/>
    </xf>
    <xf numFmtId="0" fontId="5" fillId="0" borderId="0" xfId="48" applyFont="1">
      <alignment/>
      <protection/>
    </xf>
    <xf numFmtId="3" fontId="46" fillId="0" borderId="11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4" borderId="11" xfId="0" applyFont="1" applyFill="1" applyBorder="1" applyAlignment="1">
      <alignment horizontal="center" vertical="center" wrapText="1"/>
    </xf>
    <xf numFmtId="0" fontId="47" fillId="10" borderId="11" xfId="0" applyFont="1" applyFill="1" applyBorder="1" applyAlignment="1">
      <alignment horizontal="center" vertical="center" wrapText="1"/>
    </xf>
    <xf numFmtId="3" fontId="47" fillId="10" borderId="11" xfId="0" applyNumberFormat="1" applyFont="1" applyFill="1" applyBorder="1" applyAlignment="1">
      <alignment horizontal="center" vertical="center" wrapText="1"/>
    </xf>
    <xf numFmtId="3" fontId="46" fillId="4" borderId="11" xfId="0" applyNumberFormat="1" applyFont="1" applyFill="1" applyBorder="1" applyAlignment="1">
      <alignment horizontal="center" vertical="center" wrapText="1"/>
    </xf>
    <xf numFmtId="3" fontId="47" fillId="16" borderId="11" xfId="0" applyNumberFormat="1" applyFont="1" applyFill="1" applyBorder="1" applyAlignment="1">
      <alignment horizontal="center" vertical="center" wrapText="1"/>
    </xf>
    <xf numFmtId="0" fontId="47" fillId="16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0" fillId="16" borderId="14" xfId="0" applyFont="1" applyFill="1" applyBorder="1" applyAlignment="1">
      <alignment horizontal="center" vertical="center" wrapText="1"/>
    </xf>
    <xf numFmtId="0" fontId="50" fillId="16" borderId="15" xfId="0" applyFont="1" applyFill="1" applyBorder="1" applyAlignment="1">
      <alignment horizontal="center" vertical="center" wrapText="1"/>
    </xf>
    <xf numFmtId="0" fontId="47" fillId="16" borderId="16" xfId="0" applyFont="1" applyFill="1" applyBorder="1" applyAlignment="1">
      <alignment horizontal="center" vertical="center" wrapText="1"/>
    </xf>
    <xf numFmtId="0" fontId="47" fillId="16" borderId="13" xfId="0" applyFont="1" applyFill="1" applyBorder="1" applyAlignment="1">
      <alignment horizontal="center" vertical="center" wrapText="1"/>
    </xf>
    <xf numFmtId="0" fontId="47" fillId="16" borderId="14" xfId="0" applyFont="1" applyFill="1" applyBorder="1" applyAlignment="1">
      <alignment horizontal="center" vertical="center" wrapText="1"/>
    </xf>
    <xf numFmtId="0" fontId="47" fillId="16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Tabela1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2.57421875" style="2" customWidth="1"/>
    <col min="2" max="2" width="16.00390625" style="3" bestFit="1" customWidth="1"/>
    <col min="3" max="5" width="11.7109375" style="2" customWidth="1"/>
    <col min="6" max="6" width="20.57421875" style="2" customWidth="1"/>
    <col min="7" max="7" width="2.7109375" style="4" customWidth="1"/>
    <col min="8" max="8" width="11.7109375" style="2" customWidth="1"/>
    <col min="9" max="9" width="2.7109375" style="4" customWidth="1"/>
    <col min="10" max="10" width="21.140625" style="2" customWidth="1"/>
    <col min="11" max="11" width="3.28125" style="2" customWidth="1"/>
    <col min="12" max="16384" width="9.140625" style="2" customWidth="1"/>
  </cols>
  <sheetData>
    <row r="1" spans="2:10" ht="18" customHeight="1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15.75" customHeight="1">
      <c r="B2" s="36" t="s">
        <v>22</v>
      </c>
      <c r="C2" s="36"/>
      <c r="D2" s="36"/>
      <c r="E2" s="36"/>
      <c r="F2" s="36"/>
      <c r="G2" s="36"/>
      <c r="H2" s="36"/>
      <c r="I2" s="36"/>
      <c r="J2" s="36"/>
    </row>
    <row r="3" spans="2:10" ht="15" customHeight="1">
      <c r="B3" s="37" t="s">
        <v>23</v>
      </c>
      <c r="C3" s="37"/>
      <c r="D3" s="37"/>
      <c r="E3" s="37"/>
      <c r="F3" s="37"/>
      <c r="G3" s="37"/>
      <c r="H3" s="37"/>
      <c r="I3" s="37"/>
      <c r="J3" s="37"/>
    </row>
    <row r="4" spans="2:10" ht="14.25" customHeight="1">
      <c r="B4" s="38" t="s">
        <v>24</v>
      </c>
      <c r="C4" s="38"/>
      <c r="D4" s="38"/>
      <c r="E4" s="38"/>
      <c r="F4" s="38"/>
      <c r="G4" s="38"/>
      <c r="H4" s="38"/>
      <c r="I4" s="38"/>
      <c r="J4" s="38"/>
    </row>
    <row r="5" spans="2:9" ht="11.25">
      <c r="B5" s="2"/>
      <c r="G5" s="2"/>
      <c r="I5" s="2"/>
    </row>
    <row r="6" spans="2:10" ht="15" customHeight="1">
      <c r="B6" s="39" t="s">
        <v>25</v>
      </c>
      <c r="C6" s="39"/>
      <c r="D6" s="39"/>
      <c r="E6" s="39"/>
      <c r="F6" s="39"/>
      <c r="G6" s="39"/>
      <c r="H6" s="39"/>
      <c r="I6" s="39"/>
      <c r="J6" s="39"/>
    </row>
    <row r="7" spans="2:10" ht="15" customHeight="1">
      <c r="B7" s="23"/>
      <c r="C7" s="23"/>
      <c r="D7" s="23"/>
      <c r="E7" s="23"/>
      <c r="F7" s="23"/>
      <c r="G7" s="23"/>
      <c r="H7" s="23"/>
      <c r="I7" s="23"/>
      <c r="J7" s="23"/>
    </row>
    <row r="8" ht="15" customHeight="1">
      <c r="B8" s="1" t="s">
        <v>39</v>
      </c>
    </row>
    <row r="9" ht="15" customHeight="1"/>
    <row r="10" spans="2:10" ht="27.75" customHeight="1">
      <c r="B10" s="40">
        <v>2019</v>
      </c>
      <c r="C10" s="42" t="s">
        <v>17</v>
      </c>
      <c r="D10" s="43"/>
      <c r="E10" s="43"/>
      <c r="F10" s="43"/>
      <c r="G10" s="5"/>
      <c r="H10" s="44" t="s">
        <v>30</v>
      </c>
      <c r="I10" s="5"/>
      <c r="J10" s="44" t="s">
        <v>31</v>
      </c>
    </row>
    <row r="11" spans="2:10" s="6" customFormat="1" ht="33">
      <c r="B11" s="41"/>
      <c r="C11" s="7" t="s">
        <v>26</v>
      </c>
      <c r="D11" s="7" t="s">
        <v>27</v>
      </c>
      <c r="E11" s="7" t="s">
        <v>28</v>
      </c>
      <c r="F11" s="29" t="s">
        <v>29</v>
      </c>
      <c r="G11" s="9"/>
      <c r="H11" s="45"/>
      <c r="I11" s="9"/>
      <c r="J11" s="45"/>
    </row>
    <row r="12" spans="2:10" s="4" customFormat="1" ht="4.5" customHeight="1">
      <c r="B12" s="10"/>
      <c r="C12" s="11"/>
      <c r="D12" s="11"/>
      <c r="E12" s="11"/>
      <c r="F12" s="12"/>
      <c r="H12" s="11"/>
      <c r="J12" s="11"/>
    </row>
    <row r="13" spans="2:10" ht="15" customHeight="1">
      <c r="B13" s="13" t="s">
        <v>0</v>
      </c>
      <c r="C13" s="14">
        <v>300580</v>
      </c>
      <c r="D13" s="14">
        <f>925610+1352859</f>
        <v>2278469</v>
      </c>
      <c r="E13" s="14">
        <v>548829</v>
      </c>
      <c r="F13" s="32">
        <f aca="true" t="shared" si="0" ref="F13:F27">SUM(C13:E13)</f>
        <v>3127878</v>
      </c>
      <c r="G13" s="16"/>
      <c r="H13" s="14">
        <v>2871</v>
      </c>
      <c r="I13" s="16"/>
      <c r="J13" s="14">
        <f aca="true" t="shared" si="1" ref="J13:J27">F13/H13</f>
        <v>1089.473354231975</v>
      </c>
    </row>
    <row r="14" spans="2:10" ht="15" customHeight="1">
      <c r="B14" s="13" t="s">
        <v>1</v>
      </c>
      <c r="C14" s="14">
        <v>398672</v>
      </c>
      <c r="D14" s="14">
        <f>1374820+831208</f>
        <v>2206028</v>
      </c>
      <c r="E14" s="14">
        <v>550219</v>
      </c>
      <c r="F14" s="32">
        <f t="shared" si="0"/>
        <v>3154919</v>
      </c>
      <c r="G14" s="16"/>
      <c r="H14" s="14">
        <v>2856</v>
      </c>
      <c r="I14" s="16"/>
      <c r="J14" s="14">
        <f t="shared" si="1"/>
        <v>1104.6635154061626</v>
      </c>
    </row>
    <row r="15" spans="2:10" ht="15" customHeight="1">
      <c r="B15" s="13" t="s">
        <v>2</v>
      </c>
      <c r="C15" s="14">
        <v>397578</v>
      </c>
      <c r="D15" s="14">
        <f>1398383+836033</f>
        <v>2234416</v>
      </c>
      <c r="E15" s="14">
        <v>551516</v>
      </c>
      <c r="F15" s="32">
        <f t="shared" si="0"/>
        <v>3183510</v>
      </c>
      <c r="G15" s="16"/>
      <c r="H15" s="14">
        <v>2841</v>
      </c>
      <c r="I15" s="16"/>
      <c r="J15" s="14">
        <f t="shared" si="1"/>
        <v>1120.5596620908132</v>
      </c>
    </row>
    <row r="16" spans="2:10" ht="15" customHeight="1">
      <c r="B16" s="30" t="s">
        <v>13</v>
      </c>
      <c r="C16" s="31">
        <f>AVERAGE(C13:C15)</f>
        <v>365610</v>
      </c>
      <c r="D16" s="31">
        <f>AVERAGE(D13:D15)</f>
        <v>2239637.6666666665</v>
      </c>
      <c r="E16" s="31">
        <f>AVERAGE(E13:E15)</f>
        <v>550188</v>
      </c>
      <c r="F16" s="33">
        <f t="shared" si="0"/>
        <v>3155435.6666666665</v>
      </c>
      <c r="G16" s="9"/>
      <c r="H16" s="31">
        <f>AVERAGE(H13:H15)</f>
        <v>2856</v>
      </c>
      <c r="I16" s="9"/>
      <c r="J16" s="31">
        <f t="shared" si="1"/>
        <v>1104.844421101774</v>
      </c>
    </row>
    <row r="17" spans="2:10" ht="15" customHeight="1">
      <c r="B17" s="28" t="s">
        <v>3</v>
      </c>
      <c r="C17" s="26">
        <v>395921</v>
      </c>
      <c r="D17" s="26">
        <f>1425351+841129</f>
        <v>2266480</v>
      </c>
      <c r="E17" s="26">
        <v>552902</v>
      </c>
      <c r="F17" s="32">
        <f t="shared" si="0"/>
        <v>3215303</v>
      </c>
      <c r="G17" s="16"/>
      <c r="H17" s="26">
        <v>2824</v>
      </c>
      <c r="I17" s="27"/>
      <c r="J17" s="26">
        <f t="shared" si="1"/>
        <v>1138.563385269122</v>
      </c>
    </row>
    <row r="18" spans="2:10" ht="15" customHeight="1">
      <c r="B18" s="28" t="s">
        <v>4</v>
      </c>
      <c r="C18" s="26">
        <v>394056</v>
      </c>
      <c r="D18" s="26">
        <f>1449157+845388</f>
        <v>2294545</v>
      </c>
      <c r="E18" s="26">
        <v>554837</v>
      </c>
      <c r="F18" s="32">
        <f t="shared" si="0"/>
        <v>3243438</v>
      </c>
      <c r="G18" s="16"/>
      <c r="H18" s="26">
        <v>2807</v>
      </c>
      <c r="I18" s="27"/>
      <c r="J18" s="26">
        <f t="shared" si="1"/>
        <v>1155.482009262558</v>
      </c>
    </row>
    <row r="19" spans="2:10" ht="15" customHeight="1">
      <c r="B19" s="28" t="s">
        <v>5</v>
      </c>
      <c r="C19" s="26">
        <v>395224</v>
      </c>
      <c r="D19" s="26">
        <f>1471854+848917</f>
        <v>2320771</v>
      </c>
      <c r="E19" s="26">
        <v>556194</v>
      </c>
      <c r="F19" s="32">
        <f t="shared" si="0"/>
        <v>3272189</v>
      </c>
      <c r="G19" s="16"/>
      <c r="H19" s="26">
        <v>2804</v>
      </c>
      <c r="I19" s="27"/>
      <c r="J19" s="26">
        <f t="shared" si="1"/>
        <v>1166.97182596291</v>
      </c>
    </row>
    <row r="20" spans="2:10" ht="15" customHeight="1">
      <c r="B20" s="30" t="s">
        <v>14</v>
      </c>
      <c r="C20" s="31">
        <f>AVERAGE(C17:C19)</f>
        <v>395067</v>
      </c>
      <c r="D20" s="31">
        <f>AVERAGE(D17:D19)</f>
        <v>2293932</v>
      </c>
      <c r="E20" s="31">
        <f>AVERAGE(E17:E19)</f>
        <v>554644.3333333334</v>
      </c>
      <c r="F20" s="33">
        <f t="shared" si="0"/>
        <v>3243643.3333333335</v>
      </c>
      <c r="G20" s="9"/>
      <c r="H20" s="31">
        <f>AVERAGE(H17:H19)</f>
        <v>2811.6666666666665</v>
      </c>
      <c r="I20" s="9"/>
      <c r="J20" s="31">
        <f t="shared" si="1"/>
        <v>1153.6372258446947</v>
      </c>
    </row>
    <row r="21" spans="2:10" ht="15" customHeight="1">
      <c r="B21" s="28" t="s">
        <v>6</v>
      </c>
      <c r="C21" s="26">
        <v>395724</v>
      </c>
      <c r="D21" s="26">
        <f>1497964+853130</f>
        <v>2351094</v>
      </c>
      <c r="E21" s="26">
        <v>557835</v>
      </c>
      <c r="F21" s="32">
        <f t="shared" si="0"/>
        <v>3304653</v>
      </c>
      <c r="G21" s="16"/>
      <c r="H21" s="26">
        <v>2794</v>
      </c>
      <c r="I21" s="27"/>
      <c r="J21" s="26">
        <f t="shared" si="1"/>
        <v>1182.767716535433</v>
      </c>
    </row>
    <row r="22" spans="2:10" ht="15" customHeight="1">
      <c r="B22" s="28" t="s">
        <v>7</v>
      </c>
      <c r="C22" s="26">
        <v>396609</v>
      </c>
      <c r="D22" s="26">
        <f>1529262+858138</f>
        <v>2387400</v>
      </c>
      <c r="E22" s="26">
        <v>559499</v>
      </c>
      <c r="F22" s="32">
        <f t="shared" si="0"/>
        <v>3343508</v>
      </c>
      <c r="G22" s="16"/>
      <c r="H22" s="26">
        <v>2776</v>
      </c>
      <c r="I22" s="27"/>
      <c r="J22" s="26">
        <f t="shared" si="1"/>
        <v>1204.4337175792507</v>
      </c>
    </row>
    <row r="23" spans="2:10" ht="15" customHeight="1">
      <c r="B23" s="28" t="s">
        <v>8</v>
      </c>
      <c r="C23" s="26">
        <v>397813</v>
      </c>
      <c r="D23" s="26">
        <f>1558484+862271</f>
        <v>2420755</v>
      </c>
      <c r="E23" s="26">
        <v>561371</v>
      </c>
      <c r="F23" s="32">
        <f t="shared" si="0"/>
        <v>3379939</v>
      </c>
      <c r="G23" s="16"/>
      <c r="H23" s="26">
        <v>2773</v>
      </c>
      <c r="I23" s="27"/>
      <c r="J23" s="26">
        <f t="shared" si="1"/>
        <v>1218.8745041471332</v>
      </c>
    </row>
    <row r="24" spans="2:10" ht="15" customHeight="1">
      <c r="B24" s="30" t="s">
        <v>15</v>
      </c>
      <c r="C24" s="31">
        <f>AVERAGE(C21:C23)</f>
        <v>396715.3333333333</v>
      </c>
      <c r="D24" s="31">
        <f>AVERAGE(D21:D23)</f>
        <v>2386416.3333333335</v>
      </c>
      <c r="E24" s="31">
        <f>AVERAGE(E21:E23)</f>
        <v>559568.3333333334</v>
      </c>
      <c r="F24" s="33">
        <f>SUM(C24:E24)</f>
        <v>3342700.0000000005</v>
      </c>
      <c r="G24" s="9"/>
      <c r="H24" s="31">
        <f>AVERAGE(H21:H23)</f>
        <v>2781</v>
      </c>
      <c r="I24" s="9"/>
      <c r="J24" s="31">
        <f>F24/H24</f>
        <v>1201.9777058612012</v>
      </c>
    </row>
    <row r="25" spans="2:10" ht="15" customHeight="1">
      <c r="B25" s="28" t="s">
        <v>9</v>
      </c>
      <c r="C25" s="26">
        <v>399376</v>
      </c>
      <c r="D25" s="26">
        <f>1590543+865306</f>
        <v>2455849</v>
      </c>
      <c r="E25" s="26">
        <v>563966</v>
      </c>
      <c r="F25" s="32">
        <f t="shared" si="0"/>
        <v>3419191</v>
      </c>
      <c r="G25" s="16"/>
      <c r="H25" s="26">
        <v>2768</v>
      </c>
      <c r="I25" s="27"/>
      <c r="J25" s="26">
        <f t="shared" si="1"/>
        <v>1235.2568641618498</v>
      </c>
    </row>
    <row r="26" spans="2:10" ht="15" customHeight="1">
      <c r="B26" s="28" t="s">
        <v>10</v>
      </c>
      <c r="C26" s="26">
        <v>401339</v>
      </c>
      <c r="D26" s="26">
        <f>1620423+867880</f>
        <v>2488303</v>
      </c>
      <c r="E26" s="26">
        <v>565865</v>
      </c>
      <c r="F26" s="32">
        <f t="shared" si="0"/>
        <v>3455507</v>
      </c>
      <c r="G26" s="16"/>
      <c r="H26" s="26">
        <v>2765</v>
      </c>
      <c r="I26" s="27"/>
      <c r="J26" s="26">
        <f t="shared" si="1"/>
        <v>1249.7312839059675</v>
      </c>
    </row>
    <row r="27" spans="2:10" ht="15" customHeight="1">
      <c r="B27" s="28" t="s">
        <v>11</v>
      </c>
      <c r="C27" s="26">
        <v>404327</v>
      </c>
      <c r="D27" s="26">
        <f>1625718+867177</f>
        <v>2492895</v>
      </c>
      <c r="E27" s="26">
        <v>567424</v>
      </c>
      <c r="F27" s="32">
        <f t="shared" si="0"/>
        <v>3464646</v>
      </c>
      <c r="G27" s="16"/>
      <c r="H27" s="26">
        <v>2752</v>
      </c>
      <c r="I27" s="27"/>
      <c r="J27" s="26">
        <f t="shared" si="1"/>
        <v>1258.9556686046512</v>
      </c>
    </row>
    <row r="28" spans="2:10" ht="15" customHeight="1">
      <c r="B28" s="30" t="s">
        <v>16</v>
      </c>
      <c r="C28" s="31">
        <f>AVERAGE(C25:C27)</f>
        <v>401680.6666666667</v>
      </c>
      <c r="D28" s="31">
        <f>AVERAGE(D25:D27)</f>
        <v>2479015.6666666665</v>
      </c>
      <c r="E28" s="31">
        <f>AVERAGE(E25:E27)</f>
        <v>565751.6666666666</v>
      </c>
      <c r="F28" s="33">
        <f>SUM(C28:E28)</f>
        <v>3446447.9999999995</v>
      </c>
      <c r="G28" s="9"/>
      <c r="H28" s="31">
        <f>AVERAGE(H25:H27)</f>
        <v>2761.6666666666665</v>
      </c>
      <c r="I28" s="9"/>
      <c r="J28" s="31">
        <f>F28/H28</f>
        <v>1247.9594447797224</v>
      </c>
    </row>
    <row r="29" spans="2:10" ht="15" customHeight="1">
      <c r="B29" s="34" t="s">
        <v>12</v>
      </c>
      <c r="C29" s="33">
        <f>AVERAGE(C13:C15,C17:C19,C21:C23)</f>
        <v>385797.44444444444</v>
      </c>
      <c r="D29" s="33">
        <f>AVERAGE(D13:D15,D17:D19,D21:D23)</f>
        <v>2306662</v>
      </c>
      <c r="E29" s="33">
        <f>AVERAGE(E13:E15,E17:E19,E21:E23)</f>
        <v>554800.2222222222</v>
      </c>
      <c r="F29" s="33">
        <f>AVERAGE(F13:F15,F17:F19,F21:F23)</f>
        <v>3247259.6666666665</v>
      </c>
      <c r="G29" s="9"/>
      <c r="H29" s="33">
        <f>AVERAGE(H13:H15,H17:H19,H21:H23)</f>
        <v>2816.222222222222</v>
      </c>
      <c r="I29" s="9"/>
      <c r="J29" s="33">
        <f>F29/H29</f>
        <v>1153.0551960861674</v>
      </c>
    </row>
    <row r="30" ht="15" customHeight="1"/>
    <row r="31" spans="2:9" ht="11.25">
      <c r="B31" s="24" t="s">
        <v>34</v>
      </c>
      <c r="G31" s="2"/>
      <c r="I31" s="2"/>
    </row>
    <row r="32" ht="21" customHeight="1">
      <c r="B32" s="25" t="s">
        <v>20</v>
      </c>
    </row>
    <row r="33" ht="15" customHeight="1">
      <c r="B33" s="1" t="s">
        <v>18</v>
      </c>
    </row>
    <row r="34" ht="15" customHeight="1">
      <c r="B34" s="1" t="s">
        <v>19</v>
      </c>
    </row>
    <row r="35" spans="2:9" ht="11.25">
      <c r="B35" s="2"/>
      <c r="G35" s="2"/>
      <c r="I35" s="2"/>
    </row>
    <row r="36" spans="2:9" ht="11.25">
      <c r="B36" s="2"/>
      <c r="G36" s="2"/>
      <c r="I36" s="2"/>
    </row>
    <row r="38" spans="2:9" ht="11.25">
      <c r="B38" s="2"/>
      <c r="G38" s="2"/>
      <c r="I38" s="2"/>
    </row>
    <row r="39" spans="2:9" ht="11.25">
      <c r="B39" s="2"/>
      <c r="G39" s="2"/>
      <c r="I39" s="2"/>
    </row>
    <row r="40" spans="2:9" ht="11.25">
      <c r="B40" s="2"/>
      <c r="G40" s="2"/>
      <c r="I40" s="2"/>
    </row>
    <row r="41" spans="2:9" ht="11.25">
      <c r="B41" s="2"/>
      <c r="G41" s="2"/>
      <c r="I41" s="2"/>
    </row>
    <row r="42" spans="2:9" ht="11.25">
      <c r="B42" s="2"/>
      <c r="G42" s="2"/>
      <c r="I42" s="2"/>
    </row>
    <row r="43" spans="2:9" ht="11.25">
      <c r="B43" s="2"/>
      <c r="G43" s="2"/>
      <c r="I43" s="2"/>
    </row>
    <row r="44" spans="2:9" ht="11.25">
      <c r="B44" s="2"/>
      <c r="G44" s="2"/>
      <c r="I44" s="2"/>
    </row>
    <row r="45" s="22" customFormat="1" ht="11.25"/>
  </sheetData>
  <sheetProtection/>
  <mergeCells count="9">
    <mergeCell ref="B1:J1"/>
    <mergeCell ref="B2:J2"/>
    <mergeCell ref="B3:J3"/>
    <mergeCell ref="B4:J4"/>
    <mergeCell ref="B6:J6"/>
    <mergeCell ref="B10:B11"/>
    <mergeCell ref="C10:F10"/>
    <mergeCell ref="H10:H11"/>
    <mergeCell ref="J10:J1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2" customWidth="1"/>
    <col min="2" max="2" width="16.00390625" style="3" bestFit="1" customWidth="1"/>
    <col min="3" max="5" width="11.7109375" style="2" customWidth="1"/>
    <col min="6" max="6" width="20.57421875" style="2" customWidth="1"/>
    <col min="7" max="7" width="2.7109375" style="4" customWidth="1"/>
    <col min="8" max="8" width="11.7109375" style="2" customWidth="1"/>
    <col min="9" max="9" width="2.7109375" style="4" customWidth="1"/>
    <col min="10" max="10" width="21.140625" style="2" customWidth="1"/>
    <col min="11" max="11" width="3.28125" style="2" customWidth="1"/>
    <col min="12" max="16384" width="9.140625" style="2" customWidth="1"/>
  </cols>
  <sheetData>
    <row r="1" spans="2:10" ht="18" customHeight="1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15.75" customHeight="1">
      <c r="B2" s="36" t="s">
        <v>22</v>
      </c>
      <c r="C2" s="36"/>
      <c r="D2" s="36"/>
      <c r="E2" s="36"/>
      <c r="F2" s="36"/>
      <c r="G2" s="36"/>
      <c r="H2" s="36"/>
      <c r="I2" s="36"/>
      <c r="J2" s="36"/>
    </row>
    <row r="3" spans="2:10" ht="15" customHeight="1">
      <c r="B3" s="37" t="s">
        <v>23</v>
      </c>
      <c r="C3" s="37"/>
      <c r="D3" s="37"/>
      <c r="E3" s="37"/>
      <c r="F3" s="37"/>
      <c r="G3" s="37"/>
      <c r="H3" s="37"/>
      <c r="I3" s="37"/>
      <c r="J3" s="37"/>
    </row>
    <row r="4" spans="2:10" ht="14.25" customHeight="1">
      <c r="B4" s="38" t="s">
        <v>24</v>
      </c>
      <c r="C4" s="38"/>
      <c r="D4" s="38"/>
      <c r="E4" s="38"/>
      <c r="F4" s="38"/>
      <c r="G4" s="38"/>
      <c r="H4" s="38"/>
      <c r="I4" s="38"/>
      <c r="J4" s="38"/>
    </row>
    <row r="5" spans="2:9" ht="11.25">
      <c r="B5" s="2"/>
      <c r="G5" s="2"/>
      <c r="I5" s="2"/>
    </row>
    <row r="6" spans="2:10" ht="15" customHeight="1">
      <c r="B6" s="39" t="s">
        <v>25</v>
      </c>
      <c r="C6" s="39"/>
      <c r="D6" s="39"/>
      <c r="E6" s="39"/>
      <c r="F6" s="39"/>
      <c r="G6" s="39"/>
      <c r="H6" s="39"/>
      <c r="I6" s="39"/>
      <c r="J6" s="39"/>
    </row>
    <row r="7" spans="2:10" ht="15" customHeight="1">
      <c r="B7" s="23"/>
      <c r="C7" s="23"/>
      <c r="D7" s="23"/>
      <c r="E7" s="23"/>
      <c r="F7" s="23"/>
      <c r="G7" s="23"/>
      <c r="H7" s="23"/>
      <c r="I7" s="23"/>
      <c r="J7" s="23"/>
    </row>
    <row r="8" ht="15" customHeight="1">
      <c r="B8" s="1" t="s">
        <v>38</v>
      </c>
    </row>
    <row r="9" ht="15" customHeight="1"/>
    <row r="10" spans="2:10" ht="27.75" customHeight="1">
      <c r="B10" s="46">
        <v>2018</v>
      </c>
      <c r="C10" s="48" t="s">
        <v>17</v>
      </c>
      <c r="D10" s="49"/>
      <c r="E10" s="49"/>
      <c r="F10" s="49"/>
      <c r="G10" s="5"/>
      <c r="H10" s="50" t="s">
        <v>30</v>
      </c>
      <c r="I10" s="5"/>
      <c r="J10" s="50" t="s">
        <v>31</v>
      </c>
    </row>
    <row r="11" spans="2:10" s="6" customFormat="1" ht="33">
      <c r="B11" s="47"/>
      <c r="C11" s="7" t="s">
        <v>26</v>
      </c>
      <c r="D11" s="7" t="s">
        <v>27</v>
      </c>
      <c r="E11" s="7" t="s">
        <v>28</v>
      </c>
      <c r="F11" s="8" t="s">
        <v>29</v>
      </c>
      <c r="G11" s="9"/>
      <c r="H11" s="51"/>
      <c r="I11" s="9"/>
      <c r="J11" s="51"/>
    </row>
    <row r="12" spans="2:10" s="4" customFormat="1" ht="4.5" customHeight="1">
      <c r="B12" s="10"/>
      <c r="C12" s="11"/>
      <c r="D12" s="11"/>
      <c r="E12" s="11"/>
      <c r="F12" s="12"/>
      <c r="H12" s="11"/>
      <c r="J12" s="11"/>
    </row>
    <row r="13" spans="2:10" ht="15" customHeight="1">
      <c r="B13" s="13" t="s">
        <v>0</v>
      </c>
      <c r="C13" s="14">
        <v>227785</v>
      </c>
      <c r="D13" s="14">
        <v>2029623</v>
      </c>
      <c r="E13" s="14">
        <v>532969</v>
      </c>
      <c r="F13" s="15">
        <f aca="true" t="shared" si="0" ref="F13:F27">SUM(C13:E13)</f>
        <v>2790377</v>
      </c>
      <c r="G13" s="16"/>
      <c r="H13" s="14">
        <v>3016</v>
      </c>
      <c r="I13" s="16"/>
      <c r="J13" s="14">
        <f aca="true" t="shared" si="1" ref="J13:J27">F13/H13</f>
        <v>925.1913129973475</v>
      </c>
    </row>
    <row r="14" spans="2:10" ht="15" customHeight="1">
      <c r="B14" s="13" t="s">
        <v>1</v>
      </c>
      <c r="C14" s="14">
        <v>224914</v>
      </c>
      <c r="D14" s="14">
        <v>2053153</v>
      </c>
      <c r="E14" s="14">
        <v>534083</v>
      </c>
      <c r="F14" s="15">
        <f t="shared" si="0"/>
        <v>2812150</v>
      </c>
      <c r="G14" s="16"/>
      <c r="H14" s="14">
        <v>3009</v>
      </c>
      <c r="I14" s="16"/>
      <c r="J14" s="14">
        <f t="shared" si="1"/>
        <v>934.5795945496843</v>
      </c>
    </row>
    <row r="15" spans="2:10" ht="15" customHeight="1">
      <c r="B15" s="13" t="s">
        <v>2</v>
      </c>
      <c r="C15" s="14">
        <v>225233</v>
      </c>
      <c r="D15" s="14">
        <v>2080203</v>
      </c>
      <c r="E15" s="14">
        <v>535595</v>
      </c>
      <c r="F15" s="15">
        <f t="shared" si="0"/>
        <v>2841031</v>
      </c>
      <c r="G15" s="16"/>
      <c r="H15" s="14">
        <v>2997</v>
      </c>
      <c r="I15" s="16"/>
      <c r="J15" s="14">
        <f t="shared" si="1"/>
        <v>947.9582916249583</v>
      </c>
    </row>
    <row r="16" spans="2:10" ht="15" customHeight="1">
      <c r="B16" s="17" t="s">
        <v>13</v>
      </c>
      <c r="C16" s="18">
        <f>AVERAGE(C13:C15)</f>
        <v>225977.33333333334</v>
      </c>
      <c r="D16" s="18">
        <f>AVERAGE(D13:D15)</f>
        <v>2054326.3333333333</v>
      </c>
      <c r="E16" s="18">
        <f>AVERAGE(E13:E15)</f>
        <v>534215.6666666666</v>
      </c>
      <c r="F16" s="19">
        <f t="shared" si="0"/>
        <v>2814519.333333333</v>
      </c>
      <c r="G16" s="9"/>
      <c r="H16" s="18">
        <f>AVERAGE(H13:H15)</f>
        <v>3007.3333333333335</v>
      </c>
      <c r="I16" s="9"/>
      <c r="J16" s="18">
        <f t="shared" si="1"/>
        <v>935.8853912657946</v>
      </c>
    </row>
    <row r="17" spans="2:10" ht="15" customHeight="1">
      <c r="B17" s="28" t="s">
        <v>3</v>
      </c>
      <c r="C17" s="26">
        <v>225621</v>
      </c>
      <c r="D17" s="26">
        <v>2105586</v>
      </c>
      <c r="E17" s="26">
        <v>536750</v>
      </c>
      <c r="F17" s="15">
        <f t="shared" si="0"/>
        <v>2867957</v>
      </c>
      <c r="G17" s="16"/>
      <c r="H17" s="26">
        <v>2985</v>
      </c>
      <c r="I17" s="27"/>
      <c r="J17" s="26">
        <f t="shared" si="1"/>
        <v>960.7896147403685</v>
      </c>
    </row>
    <row r="18" spans="2:10" ht="15" customHeight="1">
      <c r="B18" s="28" t="s">
        <v>4</v>
      </c>
      <c r="C18" s="26">
        <v>226620</v>
      </c>
      <c r="D18" s="26">
        <v>2130709</v>
      </c>
      <c r="E18" s="26">
        <v>538391</v>
      </c>
      <c r="F18" s="15">
        <f t="shared" si="0"/>
        <v>2895720</v>
      </c>
      <c r="G18" s="16"/>
      <c r="H18" s="26">
        <v>2972</v>
      </c>
      <c r="I18" s="27"/>
      <c r="J18" s="26">
        <f t="shared" si="1"/>
        <v>974.3337819650068</v>
      </c>
    </row>
    <row r="19" spans="2:10" ht="15" customHeight="1">
      <c r="B19" s="28" t="s">
        <v>5</v>
      </c>
      <c r="C19" s="26">
        <v>226507</v>
      </c>
      <c r="D19" s="26">
        <v>2152192</v>
      </c>
      <c r="E19" s="26">
        <v>539625</v>
      </c>
      <c r="F19" s="15">
        <f t="shared" si="0"/>
        <v>2918324</v>
      </c>
      <c r="G19" s="16"/>
      <c r="H19" s="26">
        <v>2960</v>
      </c>
      <c r="I19" s="27"/>
      <c r="J19" s="26">
        <f t="shared" si="1"/>
        <v>985.9202702702703</v>
      </c>
    </row>
    <row r="20" spans="2:10" ht="15" customHeight="1">
      <c r="B20" s="17" t="s">
        <v>14</v>
      </c>
      <c r="C20" s="18">
        <f>AVERAGE(C17:C19)</f>
        <v>226249.33333333334</v>
      </c>
      <c r="D20" s="18">
        <f>AVERAGE(D17:D19)</f>
        <v>2129495.6666666665</v>
      </c>
      <c r="E20" s="18">
        <f>AVERAGE(E17:E19)</f>
        <v>538255.3333333334</v>
      </c>
      <c r="F20" s="19">
        <f t="shared" si="0"/>
        <v>2894000.3333333335</v>
      </c>
      <c r="G20" s="9"/>
      <c r="H20" s="18">
        <f>AVERAGE(H17:H19)</f>
        <v>2972.3333333333335</v>
      </c>
      <c r="I20" s="9"/>
      <c r="J20" s="18">
        <f t="shared" si="1"/>
        <v>973.64595716048</v>
      </c>
    </row>
    <row r="21" spans="2:10" ht="15" customHeight="1">
      <c r="B21" s="28" t="s">
        <v>6</v>
      </c>
      <c r="C21" s="26">
        <v>331096</v>
      </c>
      <c r="D21" s="26">
        <v>2082785</v>
      </c>
      <c r="E21" s="26">
        <v>540251</v>
      </c>
      <c r="F21" s="15">
        <f t="shared" si="0"/>
        <v>2954132</v>
      </c>
      <c r="G21" s="16"/>
      <c r="H21" s="26">
        <v>2944</v>
      </c>
      <c r="I21" s="27"/>
      <c r="J21" s="26">
        <f t="shared" si="1"/>
        <v>1003.4415760869565</v>
      </c>
    </row>
    <row r="22" spans="2:10" ht="15" customHeight="1">
      <c r="B22" s="28" t="s">
        <v>7</v>
      </c>
      <c r="C22" s="26">
        <v>330720</v>
      </c>
      <c r="D22" s="26">
        <v>2110473</v>
      </c>
      <c r="E22" s="26">
        <v>541632</v>
      </c>
      <c r="F22" s="15">
        <f t="shared" si="0"/>
        <v>2982825</v>
      </c>
      <c r="G22" s="16"/>
      <c r="H22" s="26">
        <v>2932</v>
      </c>
      <c r="I22" s="27"/>
      <c r="J22" s="26">
        <f t="shared" si="1"/>
        <v>1017.3345839017735</v>
      </c>
    </row>
    <row r="23" spans="2:10" ht="15" customHeight="1">
      <c r="B23" s="28" t="s">
        <v>8</v>
      </c>
      <c r="C23" s="26">
        <v>331094</v>
      </c>
      <c r="D23" s="26">
        <v>2135235</v>
      </c>
      <c r="E23" s="26">
        <v>543259</v>
      </c>
      <c r="F23" s="15">
        <f t="shared" si="0"/>
        <v>3009588</v>
      </c>
      <c r="G23" s="16"/>
      <c r="H23" s="26">
        <v>2924</v>
      </c>
      <c r="I23" s="27"/>
      <c r="J23" s="26">
        <f t="shared" si="1"/>
        <v>1029.2708618331053</v>
      </c>
    </row>
    <row r="24" spans="2:10" ht="15" customHeight="1">
      <c r="B24" s="17" t="s">
        <v>15</v>
      </c>
      <c r="C24" s="18">
        <f>AVERAGE(C21:C23)</f>
        <v>330970</v>
      </c>
      <c r="D24" s="18">
        <f>AVERAGE(D21:D23)</f>
        <v>2109497.6666666665</v>
      </c>
      <c r="E24" s="18">
        <f>AVERAGE(E21:E23)</f>
        <v>541714</v>
      </c>
      <c r="F24" s="19">
        <f>SUM(C24:E24)</f>
        <v>2982181.6666666665</v>
      </c>
      <c r="G24" s="9"/>
      <c r="H24" s="18">
        <f>AVERAGE(H21:H23)</f>
        <v>2933.3333333333335</v>
      </c>
      <c r="I24" s="9"/>
      <c r="J24" s="18">
        <f>F24/H24</f>
        <v>1016.6528409090909</v>
      </c>
    </row>
    <row r="25" spans="2:10" ht="15" customHeight="1">
      <c r="B25" s="28" t="s">
        <v>9</v>
      </c>
      <c r="C25" s="26">
        <v>331724</v>
      </c>
      <c r="D25" s="26">
        <v>2161637</v>
      </c>
      <c r="E25" s="26">
        <v>545206</v>
      </c>
      <c r="F25" s="15">
        <f t="shared" si="0"/>
        <v>3038567</v>
      </c>
      <c r="G25" s="16"/>
      <c r="H25" s="26">
        <v>2918</v>
      </c>
      <c r="I25" s="27"/>
      <c r="J25" s="26">
        <f t="shared" si="1"/>
        <v>1041.3183687457163</v>
      </c>
    </row>
    <row r="26" spans="2:10" ht="15" customHeight="1">
      <c r="B26" s="28" t="s">
        <v>10</v>
      </c>
      <c r="C26" s="26">
        <v>332425</v>
      </c>
      <c r="D26" s="26">
        <v>2184153</v>
      </c>
      <c r="E26" s="26">
        <v>547357</v>
      </c>
      <c r="F26" s="15">
        <f t="shared" si="0"/>
        <v>3063935</v>
      </c>
      <c r="G26" s="16"/>
      <c r="H26" s="26">
        <v>2907</v>
      </c>
      <c r="I26" s="27"/>
      <c r="J26" s="26">
        <f t="shared" si="1"/>
        <v>1053.985208118335</v>
      </c>
    </row>
    <row r="27" spans="2:10" ht="15" customHeight="1">
      <c r="B27" s="28" t="s">
        <v>11</v>
      </c>
      <c r="C27" s="26">
        <v>333276</v>
      </c>
      <c r="D27" s="26">
        <v>2196924</v>
      </c>
      <c r="E27" s="26">
        <v>548391</v>
      </c>
      <c r="F27" s="15">
        <f t="shared" si="0"/>
        <v>3078591</v>
      </c>
      <c r="G27" s="16"/>
      <c r="H27" s="26">
        <v>2899</v>
      </c>
      <c r="I27" s="27"/>
      <c r="J27" s="26">
        <f t="shared" si="1"/>
        <v>1061.9492928596067</v>
      </c>
    </row>
    <row r="28" spans="2:10" ht="15" customHeight="1">
      <c r="B28" s="17" t="s">
        <v>16</v>
      </c>
      <c r="C28" s="18">
        <f>AVERAGE(C25:C27)</f>
        <v>332475</v>
      </c>
      <c r="D28" s="18">
        <f>AVERAGE(D25:D27)</f>
        <v>2180904.6666666665</v>
      </c>
      <c r="E28" s="18">
        <f>AVERAGE(E25:E27)</f>
        <v>546984.6666666666</v>
      </c>
      <c r="F28" s="19">
        <f>SUM(C28:E28)</f>
        <v>3060364.333333333</v>
      </c>
      <c r="G28" s="9"/>
      <c r="H28" s="18">
        <f>AVERAGE(H25:H27)</f>
        <v>2908</v>
      </c>
      <c r="I28" s="9"/>
      <c r="J28" s="18">
        <f>F28/H28</f>
        <v>1052.394887666208</v>
      </c>
    </row>
    <row r="29" spans="2:10" ht="15" customHeight="1">
      <c r="B29" s="20" t="s">
        <v>12</v>
      </c>
      <c r="C29" s="21">
        <f>AVERAGE(C13:C15,C17:C19,C21:C23,C25:C27)</f>
        <v>278917.9166666667</v>
      </c>
      <c r="D29" s="21">
        <f>AVERAGE(D13:D15,D17:D19,D21:D23,D25:D27)</f>
        <v>2118556.0833333335</v>
      </c>
      <c r="E29" s="21">
        <f>AVERAGE(E13:E15,E17:E19,E21:E23,E25:E27)</f>
        <v>540292.4166666666</v>
      </c>
      <c r="F29" s="21">
        <f>AVERAGE(F13:F15,F17:F19,F21:F23,F25:F27)</f>
        <v>2937766.4166666665</v>
      </c>
      <c r="G29" s="9"/>
      <c r="H29" s="21">
        <f>AVERAGE(H13:H15,H17:H19,H21:H23,H25:H27)</f>
        <v>2955.25</v>
      </c>
      <c r="I29" s="9"/>
      <c r="J29" s="21">
        <f>F29/H29</f>
        <v>994.0838902518117</v>
      </c>
    </row>
    <row r="30" ht="15" customHeight="1"/>
    <row r="31" spans="2:9" ht="11.25">
      <c r="B31" s="24" t="s">
        <v>34</v>
      </c>
      <c r="G31" s="2"/>
      <c r="I31" s="2"/>
    </row>
    <row r="32" ht="21" customHeight="1">
      <c r="B32" s="25" t="s">
        <v>20</v>
      </c>
    </row>
    <row r="33" ht="15" customHeight="1">
      <c r="B33" s="1" t="s">
        <v>18</v>
      </c>
    </row>
    <row r="34" ht="15" customHeight="1">
      <c r="B34" s="1" t="s">
        <v>19</v>
      </c>
    </row>
    <row r="35" spans="2:9" ht="11.25">
      <c r="B35" s="2"/>
      <c r="G35" s="2"/>
      <c r="I35" s="2"/>
    </row>
    <row r="36" spans="2:9" ht="11.25">
      <c r="B36" s="2"/>
      <c r="G36" s="2"/>
      <c r="I36" s="2"/>
    </row>
    <row r="38" spans="2:9" ht="11.25">
      <c r="B38" s="2"/>
      <c r="G38" s="2"/>
      <c r="I38" s="2"/>
    </row>
    <row r="39" spans="2:9" ht="11.25">
      <c r="B39" s="2"/>
      <c r="G39" s="2"/>
      <c r="I39" s="2"/>
    </row>
    <row r="40" spans="2:9" ht="11.25">
      <c r="B40" s="2"/>
      <c r="G40" s="2"/>
      <c r="I40" s="2"/>
    </row>
    <row r="41" spans="2:9" ht="11.25">
      <c r="B41" s="2"/>
      <c r="G41" s="2"/>
      <c r="I41" s="2"/>
    </row>
    <row r="42" spans="2:9" ht="11.25">
      <c r="B42" s="2"/>
      <c r="G42" s="2"/>
      <c r="I42" s="2"/>
    </row>
    <row r="43" spans="2:9" ht="11.25">
      <c r="B43" s="2"/>
      <c r="G43" s="2"/>
      <c r="I43" s="2"/>
    </row>
    <row r="44" spans="2:9" ht="11.25">
      <c r="B44" s="2"/>
      <c r="G44" s="2"/>
      <c r="I44" s="2"/>
    </row>
    <row r="45" s="22" customFormat="1" ht="11.25"/>
  </sheetData>
  <sheetProtection/>
  <mergeCells count="9">
    <mergeCell ref="B1:J1"/>
    <mergeCell ref="B2:J2"/>
    <mergeCell ref="B3:J3"/>
    <mergeCell ref="B4:J4"/>
    <mergeCell ref="B6:J6"/>
    <mergeCell ref="B10:B11"/>
    <mergeCell ref="C10:F10"/>
    <mergeCell ref="H10:H11"/>
    <mergeCell ref="J10:J1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1" r:id="rId1"/>
  <headerFooter>
    <oddFooter>&amp;L&amp;"Verdana,Normal"&amp;8Secretaria da Fazenda&amp;C&amp;"Verdana,Normal"&amp;8&amp;D&amp;R&amp;"Verdana,Normal"&amp;8Página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zoomScalePageLayoutView="0" workbookViewId="0" topLeftCell="A1">
      <selection activeCell="F24" sqref="F24:J24"/>
    </sheetView>
  </sheetViews>
  <sheetFormatPr defaultColWidth="9.140625" defaultRowHeight="15"/>
  <cols>
    <col min="1" max="1" width="2.57421875" style="2" customWidth="1"/>
    <col min="2" max="2" width="16.00390625" style="3" bestFit="1" customWidth="1"/>
    <col min="3" max="5" width="11.7109375" style="2" customWidth="1"/>
    <col min="6" max="6" width="20.57421875" style="2" customWidth="1"/>
    <col min="7" max="7" width="2.7109375" style="4" customWidth="1"/>
    <col min="8" max="8" width="11.7109375" style="2" customWidth="1"/>
    <col min="9" max="9" width="2.7109375" style="4" customWidth="1"/>
    <col min="10" max="10" width="21.140625" style="2" customWidth="1"/>
    <col min="11" max="11" width="3.28125" style="2" customWidth="1"/>
    <col min="12" max="16384" width="9.140625" style="2" customWidth="1"/>
  </cols>
  <sheetData>
    <row r="1" spans="2:10" ht="18" customHeight="1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15.75" customHeight="1">
      <c r="B2" s="36" t="s">
        <v>22</v>
      </c>
      <c r="C2" s="36"/>
      <c r="D2" s="36"/>
      <c r="E2" s="36"/>
      <c r="F2" s="36"/>
      <c r="G2" s="36"/>
      <c r="H2" s="36"/>
      <c r="I2" s="36"/>
      <c r="J2" s="36"/>
    </row>
    <row r="3" spans="2:10" ht="15" customHeight="1">
      <c r="B3" s="37" t="s">
        <v>23</v>
      </c>
      <c r="C3" s="37"/>
      <c r="D3" s="37"/>
      <c r="E3" s="37"/>
      <c r="F3" s="37"/>
      <c r="G3" s="37"/>
      <c r="H3" s="37"/>
      <c r="I3" s="37"/>
      <c r="J3" s="37"/>
    </row>
    <row r="4" spans="2:10" ht="14.25" customHeight="1">
      <c r="B4" s="38" t="s">
        <v>24</v>
      </c>
      <c r="C4" s="38"/>
      <c r="D4" s="38"/>
      <c r="E4" s="38"/>
      <c r="F4" s="38"/>
      <c r="G4" s="38"/>
      <c r="H4" s="38"/>
      <c r="I4" s="38"/>
      <c r="J4" s="38"/>
    </row>
    <row r="5" spans="2:9" ht="11.25">
      <c r="B5" s="2"/>
      <c r="G5" s="2"/>
      <c r="I5" s="2"/>
    </row>
    <row r="6" spans="2:10" ht="15" customHeight="1">
      <c r="B6" s="39" t="s">
        <v>25</v>
      </c>
      <c r="C6" s="39"/>
      <c r="D6" s="39"/>
      <c r="E6" s="39"/>
      <c r="F6" s="39"/>
      <c r="G6" s="39"/>
      <c r="H6" s="39"/>
      <c r="I6" s="39"/>
      <c r="J6" s="39"/>
    </row>
    <row r="7" spans="2:10" ht="15" customHeight="1">
      <c r="B7" s="23"/>
      <c r="C7" s="23"/>
      <c r="D7" s="23"/>
      <c r="E7" s="23"/>
      <c r="F7" s="23"/>
      <c r="G7" s="23"/>
      <c r="H7" s="23"/>
      <c r="I7" s="23"/>
      <c r="J7" s="23"/>
    </row>
    <row r="8" ht="15" customHeight="1">
      <c r="B8" s="1" t="s">
        <v>37</v>
      </c>
    </row>
    <row r="9" ht="15" customHeight="1"/>
    <row r="10" spans="2:10" ht="27.75" customHeight="1">
      <c r="B10" s="46">
        <v>2017</v>
      </c>
      <c r="C10" s="48" t="s">
        <v>17</v>
      </c>
      <c r="D10" s="49"/>
      <c r="E10" s="49"/>
      <c r="F10" s="49"/>
      <c r="G10" s="5"/>
      <c r="H10" s="50" t="s">
        <v>30</v>
      </c>
      <c r="I10" s="5"/>
      <c r="J10" s="50" t="s">
        <v>31</v>
      </c>
    </row>
    <row r="11" spans="2:10" s="6" customFormat="1" ht="33">
      <c r="B11" s="47"/>
      <c r="C11" s="7" t="s">
        <v>26</v>
      </c>
      <c r="D11" s="7" t="s">
        <v>27</v>
      </c>
      <c r="E11" s="7" t="s">
        <v>28</v>
      </c>
      <c r="F11" s="8" t="s">
        <v>29</v>
      </c>
      <c r="G11" s="9"/>
      <c r="H11" s="51"/>
      <c r="I11" s="9"/>
      <c r="J11" s="51"/>
    </row>
    <row r="12" spans="2:10" s="4" customFormat="1" ht="4.5" customHeight="1">
      <c r="B12" s="10"/>
      <c r="C12" s="11"/>
      <c r="D12" s="11"/>
      <c r="E12" s="11"/>
      <c r="F12" s="12"/>
      <c r="H12" s="11"/>
      <c r="J12" s="11"/>
    </row>
    <row r="13" spans="2:10" ht="15" customHeight="1">
      <c r="B13" s="13" t="s">
        <v>0</v>
      </c>
      <c r="C13" s="14">
        <v>246486</v>
      </c>
      <c r="D13" s="14">
        <v>2097786</v>
      </c>
      <c r="E13" s="14">
        <v>516192</v>
      </c>
      <c r="F13" s="15">
        <f aca="true" t="shared" si="0" ref="F13:F28">SUM(C13:E13)</f>
        <v>2860464</v>
      </c>
      <c r="G13" s="16"/>
      <c r="H13" s="14">
        <v>3223</v>
      </c>
      <c r="I13" s="16"/>
      <c r="J13" s="14">
        <f>F13/H13</f>
        <v>887.5159789016444</v>
      </c>
    </row>
    <row r="14" spans="2:10" ht="15" customHeight="1">
      <c r="B14" s="13" t="s">
        <v>1</v>
      </c>
      <c r="C14" s="14">
        <v>247005</v>
      </c>
      <c r="D14" s="14">
        <v>2115490</v>
      </c>
      <c r="E14" s="14">
        <v>517638</v>
      </c>
      <c r="F14" s="15">
        <f t="shared" si="0"/>
        <v>2880133</v>
      </c>
      <c r="G14" s="16"/>
      <c r="H14" s="14">
        <v>3197</v>
      </c>
      <c r="I14" s="16"/>
      <c r="J14" s="14">
        <f>F14/H14</f>
        <v>900.8861432593056</v>
      </c>
    </row>
    <row r="15" spans="2:10" ht="15" customHeight="1">
      <c r="B15" s="13" t="s">
        <v>2</v>
      </c>
      <c r="C15" s="14">
        <v>248404</v>
      </c>
      <c r="D15" s="14">
        <v>2131965</v>
      </c>
      <c r="E15" s="14">
        <v>519070</v>
      </c>
      <c r="F15" s="15">
        <f t="shared" si="0"/>
        <v>2899439</v>
      </c>
      <c r="G15" s="16"/>
      <c r="H15" s="14">
        <v>3163</v>
      </c>
      <c r="I15" s="16"/>
      <c r="J15" s="14">
        <f>F15/H15</f>
        <v>916.6737274739172</v>
      </c>
    </row>
    <row r="16" spans="2:10" ht="15" customHeight="1">
      <c r="B16" s="17" t="s">
        <v>13</v>
      </c>
      <c r="C16" s="18">
        <f>AVERAGE(C13:C15)</f>
        <v>247298.33333333334</v>
      </c>
      <c r="D16" s="18">
        <f>AVERAGE(D13:D15)</f>
        <v>2115080.3333333335</v>
      </c>
      <c r="E16" s="18">
        <f>AVERAGE(E13:E15)</f>
        <v>517633.3333333333</v>
      </c>
      <c r="F16" s="19">
        <f t="shared" si="0"/>
        <v>2880012.0000000005</v>
      </c>
      <c r="G16" s="9"/>
      <c r="H16" s="18">
        <f>AVERAGE(H13:H15)</f>
        <v>3194.3333333333335</v>
      </c>
      <c r="I16" s="9"/>
      <c r="J16" s="18">
        <f>F16/H16</f>
        <v>901.6003339246583</v>
      </c>
    </row>
    <row r="17" spans="2:10" ht="15" customHeight="1">
      <c r="B17" s="28" t="s">
        <v>3</v>
      </c>
      <c r="C17" s="26">
        <v>262212</v>
      </c>
      <c r="D17" s="26">
        <v>2124285</v>
      </c>
      <c r="E17" s="26">
        <v>520938</v>
      </c>
      <c r="F17" s="15">
        <f t="shared" si="0"/>
        <v>2907435</v>
      </c>
      <c r="G17" s="16"/>
      <c r="H17" s="26">
        <v>3148</v>
      </c>
      <c r="I17" s="27"/>
      <c r="J17" s="26">
        <f aca="true" t="shared" si="1" ref="J17:J28">F17/H17</f>
        <v>923.5816391359593</v>
      </c>
    </row>
    <row r="18" spans="2:10" ht="15" customHeight="1">
      <c r="B18" s="28" t="s">
        <v>4</v>
      </c>
      <c r="C18" s="26">
        <v>260372</v>
      </c>
      <c r="D18" s="26">
        <v>2145788</v>
      </c>
      <c r="E18" s="26">
        <v>522735</v>
      </c>
      <c r="F18" s="15">
        <f t="shared" si="0"/>
        <v>2928895</v>
      </c>
      <c r="G18" s="16"/>
      <c r="H18" s="26">
        <v>3120</v>
      </c>
      <c r="I18" s="27"/>
      <c r="J18" s="26">
        <f t="shared" si="1"/>
        <v>938.7483974358975</v>
      </c>
    </row>
    <row r="19" spans="2:10" ht="15" customHeight="1">
      <c r="B19" s="28" t="s">
        <v>5</v>
      </c>
      <c r="C19" s="26">
        <v>260171</v>
      </c>
      <c r="D19" s="26">
        <v>2165602</v>
      </c>
      <c r="E19" s="26">
        <v>524049</v>
      </c>
      <c r="F19" s="15">
        <f t="shared" si="0"/>
        <v>2949822</v>
      </c>
      <c r="G19" s="16"/>
      <c r="H19" s="26">
        <v>3108</v>
      </c>
      <c r="I19" s="27"/>
      <c r="J19" s="26">
        <f t="shared" si="1"/>
        <v>949.1061776061777</v>
      </c>
    </row>
    <row r="20" spans="2:10" ht="15" customHeight="1">
      <c r="B20" s="17" t="s">
        <v>14</v>
      </c>
      <c r="C20" s="18">
        <f>AVERAGE(C17:C19)</f>
        <v>260918.33333333334</v>
      </c>
      <c r="D20" s="18">
        <f>AVERAGE(D17:D19)</f>
        <v>2145225</v>
      </c>
      <c r="E20" s="18">
        <f>AVERAGE(E17:E19)</f>
        <v>522574</v>
      </c>
      <c r="F20" s="19">
        <f t="shared" si="0"/>
        <v>2928717.3333333335</v>
      </c>
      <c r="G20" s="9"/>
      <c r="H20" s="18">
        <f>AVERAGE(H17:H19)</f>
        <v>3125.3333333333335</v>
      </c>
      <c r="I20" s="9"/>
      <c r="J20" s="18">
        <f t="shared" si="1"/>
        <v>937.089590443686</v>
      </c>
    </row>
    <row r="21" spans="2:10" ht="15" customHeight="1">
      <c r="B21" s="28" t="s">
        <v>6</v>
      </c>
      <c r="C21" s="26">
        <v>260529</v>
      </c>
      <c r="D21" s="26">
        <v>2186993</v>
      </c>
      <c r="E21" s="26">
        <v>525372</v>
      </c>
      <c r="F21" s="15">
        <f t="shared" si="0"/>
        <v>2972894</v>
      </c>
      <c r="G21" s="16"/>
      <c r="H21" s="26">
        <v>3098</v>
      </c>
      <c r="I21" s="27"/>
      <c r="J21" s="26">
        <f t="shared" si="1"/>
        <v>959.6171723692705</v>
      </c>
    </row>
    <row r="22" spans="2:10" ht="15" customHeight="1">
      <c r="B22" s="28" t="s">
        <v>7</v>
      </c>
      <c r="C22" s="26">
        <v>260891</v>
      </c>
      <c r="D22" s="26">
        <v>2211298</v>
      </c>
      <c r="E22" s="26">
        <v>526680</v>
      </c>
      <c r="F22" s="15">
        <f t="shared" si="0"/>
        <v>2998869</v>
      </c>
      <c r="G22" s="16"/>
      <c r="H22" s="26">
        <v>3067</v>
      </c>
      <c r="I22" s="27"/>
      <c r="J22" s="26">
        <f t="shared" si="1"/>
        <v>977.7857841538963</v>
      </c>
    </row>
    <row r="23" spans="2:10" ht="15" customHeight="1">
      <c r="B23" s="28" t="s">
        <v>8</v>
      </c>
      <c r="C23" s="26">
        <v>261900</v>
      </c>
      <c r="D23" s="26">
        <v>2231076</v>
      </c>
      <c r="E23" s="26">
        <v>528025</v>
      </c>
      <c r="F23" s="15">
        <f t="shared" si="0"/>
        <v>3021001</v>
      </c>
      <c r="G23" s="16"/>
      <c r="H23" s="26">
        <v>3057</v>
      </c>
      <c r="I23" s="27"/>
      <c r="J23" s="26">
        <f t="shared" si="1"/>
        <v>988.2240758913968</v>
      </c>
    </row>
    <row r="24" spans="2:10" ht="15" customHeight="1">
      <c r="B24" s="17" t="s">
        <v>15</v>
      </c>
      <c r="C24" s="18">
        <f>AVERAGE(C21:C23)</f>
        <v>261106.66666666666</v>
      </c>
      <c r="D24" s="18">
        <f>AVERAGE(D21:D23)</f>
        <v>2209789</v>
      </c>
      <c r="E24" s="18">
        <f>AVERAGE(E21:E23)</f>
        <v>526692.3333333334</v>
      </c>
      <c r="F24" s="19">
        <f t="shared" si="0"/>
        <v>2997588</v>
      </c>
      <c r="G24" s="9"/>
      <c r="H24" s="18">
        <f>AVERAGE(H21:H23)</f>
        <v>3074</v>
      </c>
      <c r="I24" s="9"/>
      <c r="J24" s="18">
        <f t="shared" si="1"/>
        <v>975.142485361093</v>
      </c>
    </row>
    <row r="25" spans="2:10" ht="15" customHeight="1">
      <c r="B25" s="28" t="s">
        <v>9</v>
      </c>
      <c r="C25" s="26">
        <v>262908</v>
      </c>
      <c r="D25" s="26">
        <v>2251515</v>
      </c>
      <c r="E25" s="26">
        <v>529755</v>
      </c>
      <c r="F25" s="15">
        <f t="shared" si="0"/>
        <v>3044178</v>
      </c>
      <c r="G25" s="16"/>
      <c r="H25" s="26">
        <v>3047</v>
      </c>
      <c r="I25" s="27"/>
      <c r="J25" s="26">
        <f t="shared" si="1"/>
        <v>999.0738431243847</v>
      </c>
    </row>
    <row r="26" spans="2:10" ht="15" customHeight="1">
      <c r="B26" s="28" t="s">
        <v>10</v>
      </c>
      <c r="C26" s="26">
        <v>264478</v>
      </c>
      <c r="D26" s="26">
        <v>2269032</v>
      </c>
      <c r="E26" s="26">
        <v>531355</v>
      </c>
      <c r="F26" s="15">
        <f t="shared" si="0"/>
        <v>3064865</v>
      </c>
      <c r="G26" s="16"/>
      <c r="H26" s="26">
        <v>3042</v>
      </c>
      <c r="I26" s="27"/>
      <c r="J26" s="26">
        <f t="shared" si="1"/>
        <v>1007.5164365548981</v>
      </c>
    </row>
    <row r="27" spans="2:10" ht="15" customHeight="1">
      <c r="B27" s="28" t="s">
        <v>11</v>
      </c>
      <c r="C27" s="26">
        <v>267234</v>
      </c>
      <c r="D27" s="26">
        <v>2276672</v>
      </c>
      <c r="E27" s="26">
        <v>532586</v>
      </c>
      <c r="F27" s="15">
        <f t="shared" si="0"/>
        <v>3076492</v>
      </c>
      <c r="G27" s="16"/>
      <c r="H27" s="26">
        <v>3040</v>
      </c>
      <c r="I27" s="27"/>
      <c r="J27" s="26">
        <f t="shared" si="1"/>
        <v>1012.0039473684211</v>
      </c>
    </row>
    <row r="28" spans="2:10" ht="15" customHeight="1">
      <c r="B28" s="17" t="s">
        <v>16</v>
      </c>
      <c r="C28" s="18">
        <f>AVERAGE(C25:C27)</f>
        <v>264873.3333333333</v>
      </c>
      <c r="D28" s="18">
        <f>AVERAGE(D25:D27)</f>
        <v>2265739.6666666665</v>
      </c>
      <c r="E28" s="18">
        <f>AVERAGE(E25:E27)</f>
        <v>531232</v>
      </c>
      <c r="F28" s="19">
        <f t="shared" si="0"/>
        <v>3061845</v>
      </c>
      <c r="G28" s="9"/>
      <c r="H28" s="18">
        <f>AVERAGE(H25:H27)</f>
        <v>3043</v>
      </c>
      <c r="I28" s="9"/>
      <c r="J28" s="18">
        <f t="shared" si="1"/>
        <v>1006.1929017417023</v>
      </c>
    </row>
    <row r="29" spans="2:10" ht="15" customHeight="1">
      <c r="B29" s="20" t="s">
        <v>12</v>
      </c>
      <c r="C29" s="21">
        <f>AVERAGE(C13:C15,C17:C19,C21:C23,C25:C27)</f>
        <v>258549.16666666666</v>
      </c>
      <c r="D29" s="21">
        <f>AVERAGE(D13:D15,D17:D19,D21:D23,D25:D27)</f>
        <v>2183958.5</v>
      </c>
      <c r="E29" s="21">
        <f>AVERAGE(E13:E15,E17:E19,E21:E23,E25:E27)</f>
        <v>524532.9166666666</v>
      </c>
      <c r="F29" s="21">
        <f>AVERAGE(F13:F15,F17:F19,F21:F23,F25:F27)</f>
        <v>2967040.5833333335</v>
      </c>
      <c r="G29" s="9"/>
      <c r="H29" s="21">
        <f>AVERAGE(H13:H15,H17:H19,H21:H23,H25:H27)</f>
        <v>3109.1666666666665</v>
      </c>
      <c r="I29" s="9"/>
      <c r="J29" s="21">
        <f>F29/H29</f>
        <v>954.2880461002413</v>
      </c>
    </row>
    <row r="30" ht="15" customHeight="1"/>
    <row r="31" spans="2:9" ht="11.25">
      <c r="B31" s="24" t="s">
        <v>34</v>
      </c>
      <c r="G31" s="2"/>
      <c r="I31" s="2"/>
    </row>
    <row r="32" ht="21" customHeight="1">
      <c r="B32" s="25" t="s">
        <v>20</v>
      </c>
    </row>
    <row r="33" ht="15" customHeight="1">
      <c r="B33" s="1" t="s">
        <v>18</v>
      </c>
    </row>
    <row r="34" ht="15" customHeight="1">
      <c r="B34" s="1" t="s">
        <v>19</v>
      </c>
    </row>
    <row r="35" spans="2:9" ht="11.25">
      <c r="B35" s="2"/>
      <c r="G35" s="2"/>
      <c r="I35" s="2"/>
    </row>
    <row r="36" spans="2:9" ht="11.25">
      <c r="B36" s="2"/>
      <c r="G36" s="2"/>
      <c r="I36" s="2"/>
    </row>
    <row r="38" spans="2:9" ht="11.25">
      <c r="B38" s="2"/>
      <c r="G38" s="2"/>
      <c r="I38" s="2"/>
    </row>
    <row r="39" spans="2:9" ht="11.25">
      <c r="B39" s="2"/>
      <c r="G39" s="2"/>
      <c r="I39" s="2"/>
    </row>
    <row r="40" spans="2:9" ht="11.25">
      <c r="B40" s="2"/>
      <c r="G40" s="2"/>
      <c r="I40" s="2"/>
    </row>
    <row r="41" spans="2:9" ht="11.25">
      <c r="B41" s="2"/>
      <c r="G41" s="2"/>
      <c r="I41" s="2"/>
    </row>
    <row r="42" spans="2:9" ht="11.25">
      <c r="B42" s="2"/>
      <c r="G42" s="2"/>
      <c r="I42" s="2"/>
    </row>
    <row r="43" spans="2:9" ht="11.25">
      <c r="B43" s="2"/>
      <c r="G43" s="2"/>
      <c r="I43" s="2"/>
    </row>
    <row r="44" spans="2:9" ht="11.25">
      <c r="B44" s="2"/>
      <c r="G44" s="2"/>
      <c r="I44" s="2"/>
    </row>
    <row r="45" s="22" customFormat="1" ht="11.25"/>
  </sheetData>
  <sheetProtection/>
  <mergeCells count="9">
    <mergeCell ref="B1:J1"/>
    <mergeCell ref="B2:J2"/>
    <mergeCell ref="B3:J3"/>
    <mergeCell ref="B4:J4"/>
    <mergeCell ref="B6:J6"/>
    <mergeCell ref="B10:B11"/>
    <mergeCell ref="C10:F10"/>
    <mergeCell ref="H10:H11"/>
    <mergeCell ref="J10:J1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1" r:id="rId1"/>
  <headerFooter>
    <oddFooter>&amp;L&amp;"Verdana,Normal"&amp;8Secretaria da Fazenda&amp;C&amp;"Verdana,Normal"&amp;8&amp;D&amp;R&amp;"Verdana,Normal"&amp;8Página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zoomScalePageLayoutView="0" workbookViewId="0" topLeftCell="A1">
      <selection activeCell="C25" sqref="C25"/>
    </sheetView>
  </sheetViews>
  <sheetFormatPr defaultColWidth="9.140625" defaultRowHeight="15"/>
  <cols>
    <col min="1" max="1" width="2.57421875" style="2" customWidth="1"/>
    <col min="2" max="2" width="16.00390625" style="3" bestFit="1" customWidth="1"/>
    <col min="3" max="5" width="11.7109375" style="2" customWidth="1"/>
    <col min="6" max="6" width="20.57421875" style="2" customWidth="1"/>
    <col min="7" max="7" width="2.7109375" style="4" customWidth="1"/>
    <col min="8" max="8" width="11.7109375" style="2" customWidth="1"/>
    <col min="9" max="9" width="2.7109375" style="4" customWidth="1"/>
    <col min="10" max="10" width="21.140625" style="2" customWidth="1"/>
    <col min="11" max="11" width="3.28125" style="2" customWidth="1"/>
    <col min="12" max="16384" width="9.140625" style="2" customWidth="1"/>
  </cols>
  <sheetData>
    <row r="1" spans="2:10" ht="18" customHeight="1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15.75" customHeight="1">
      <c r="B2" s="36" t="s">
        <v>22</v>
      </c>
      <c r="C2" s="36"/>
      <c r="D2" s="36"/>
      <c r="E2" s="36"/>
      <c r="F2" s="36"/>
      <c r="G2" s="36"/>
      <c r="H2" s="36"/>
      <c r="I2" s="36"/>
      <c r="J2" s="36"/>
    </row>
    <row r="3" spans="2:10" ht="15" customHeight="1">
      <c r="B3" s="37" t="s">
        <v>23</v>
      </c>
      <c r="C3" s="37"/>
      <c r="D3" s="37"/>
      <c r="E3" s="37"/>
      <c r="F3" s="37"/>
      <c r="G3" s="37"/>
      <c r="H3" s="37"/>
      <c r="I3" s="37"/>
      <c r="J3" s="37"/>
    </row>
    <row r="4" spans="2:10" ht="14.25" customHeight="1">
      <c r="B4" s="38" t="s">
        <v>24</v>
      </c>
      <c r="C4" s="38"/>
      <c r="D4" s="38"/>
      <c r="E4" s="38"/>
      <c r="F4" s="38"/>
      <c r="G4" s="38"/>
      <c r="H4" s="38"/>
      <c r="I4" s="38"/>
      <c r="J4" s="38"/>
    </row>
    <row r="5" spans="2:9" ht="11.25">
      <c r="B5" s="2"/>
      <c r="G5" s="2"/>
      <c r="I5" s="2"/>
    </row>
    <row r="6" spans="2:10" ht="15" customHeight="1">
      <c r="B6" s="39" t="s">
        <v>25</v>
      </c>
      <c r="C6" s="39"/>
      <c r="D6" s="39"/>
      <c r="E6" s="39"/>
      <c r="F6" s="39"/>
      <c r="G6" s="39"/>
      <c r="H6" s="39"/>
      <c r="I6" s="39"/>
      <c r="J6" s="39"/>
    </row>
    <row r="7" spans="2:10" ht="15" customHeight="1">
      <c r="B7" s="23"/>
      <c r="C7" s="23"/>
      <c r="D7" s="23"/>
      <c r="E7" s="23"/>
      <c r="F7" s="23"/>
      <c r="G7" s="23"/>
      <c r="H7" s="23"/>
      <c r="I7" s="23"/>
      <c r="J7" s="23"/>
    </row>
    <row r="8" ht="15" customHeight="1">
      <c r="B8" s="1" t="s">
        <v>36</v>
      </c>
    </row>
    <row r="9" ht="15" customHeight="1"/>
    <row r="10" spans="2:10" ht="27.75" customHeight="1">
      <c r="B10" s="46">
        <v>2016</v>
      </c>
      <c r="C10" s="48" t="s">
        <v>17</v>
      </c>
      <c r="D10" s="49"/>
      <c r="E10" s="49"/>
      <c r="F10" s="49"/>
      <c r="G10" s="5"/>
      <c r="H10" s="50" t="s">
        <v>30</v>
      </c>
      <c r="I10" s="5"/>
      <c r="J10" s="50" t="s">
        <v>31</v>
      </c>
    </row>
    <row r="11" spans="2:10" s="6" customFormat="1" ht="33">
      <c r="B11" s="47"/>
      <c r="C11" s="7" t="s">
        <v>26</v>
      </c>
      <c r="D11" s="7" t="s">
        <v>27</v>
      </c>
      <c r="E11" s="7" t="s">
        <v>28</v>
      </c>
      <c r="F11" s="8" t="s">
        <v>29</v>
      </c>
      <c r="G11" s="9"/>
      <c r="H11" s="51"/>
      <c r="I11" s="9"/>
      <c r="J11" s="51"/>
    </row>
    <row r="12" spans="2:10" s="4" customFormat="1" ht="4.5" customHeight="1">
      <c r="B12" s="10"/>
      <c r="C12" s="11"/>
      <c r="D12" s="11"/>
      <c r="E12" s="11"/>
      <c r="F12" s="12"/>
      <c r="H12" s="11"/>
      <c r="J12" s="11"/>
    </row>
    <row r="13" spans="2:10" ht="15" customHeight="1">
      <c r="B13" s="13" t="s">
        <v>0</v>
      </c>
      <c r="C13" s="14">
        <v>218543</v>
      </c>
      <c r="D13" s="14">
        <v>1917975</v>
      </c>
      <c r="E13" s="14">
        <v>498115</v>
      </c>
      <c r="F13" s="15">
        <f aca="true" t="shared" si="0" ref="F13:F27">SUM(C13:E13)</f>
        <v>2634633</v>
      </c>
      <c r="G13" s="16"/>
      <c r="H13" s="14">
        <v>3440</v>
      </c>
      <c r="I13" s="16"/>
      <c r="J13" s="14">
        <f aca="true" t="shared" si="1" ref="J13:J27">F13/H13</f>
        <v>765.8816860465116</v>
      </c>
    </row>
    <row r="14" spans="2:10" ht="15" customHeight="1">
      <c r="B14" s="13" t="s">
        <v>1</v>
      </c>
      <c r="C14" s="14">
        <v>216646</v>
      </c>
      <c r="D14" s="14">
        <v>1932987</v>
      </c>
      <c r="E14" s="14">
        <v>499555</v>
      </c>
      <c r="F14" s="15">
        <f t="shared" si="0"/>
        <v>2649188</v>
      </c>
      <c r="G14" s="16"/>
      <c r="H14" s="14">
        <v>3425</v>
      </c>
      <c r="I14" s="16"/>
      <c r="J14" s="14">
        <f t="shared" si="1"/>
        <v>773.4855474452555</v>
      </c>
    </row>
    <row r="15" spans="2:10" ht="15" customHeight="1">
      <c r="B15" s="13" t="s">
        <v>2</v>
      </c>
      <c r="C15" s="14">
        <v>216304</v>
      </c>
      <c r="D15" s="14">
        <v>1953628</v>
      </c>
      <c r="E15" s="14">
        <v>501060</v>
      </c>
      <c r="F15" s="15">
        <f t="shared" si="0"/>
        <v>2670992</v>
      </c>
      <c r="G15" s="16"/>
      <c r="H15" s="14">
        <v>3410</v>
      </c>
      <c r="I15" s="16"/>
      <c r="J15" s="14">
        <f t="shared" si="1"/>
        <v>783.2821114369501</v>
      </c>
    </row>
    <row r="16" spans="2:10" ht="15" customHeight="1">
      <c r="B16" s="17" t="s">
        <v>13</v>
      </c>
      <c r="C16" s="18">
        <f>AVERAGE(C13:C15)</f>
        <v>217164.33333333334</v>
      </c>
      <c r="D16" s="18">
        <f>AVERAGE(D13:D15)</f>
        <v>1934863.3333333333</v>
      </c>
      <c r="E16" s="18">
        <f>AVERAGE(E13:E15)</f>
        <v>499576.6666666667</v>
      </c>
      <c r="F16" s="19">
        <f t="shared" si="0"/>
        <v>2651604.333333333</v>
      </c>
      <c r="G16" s="9"/>
      <c r="H16" s="18">
        <f>AVERAGE(H13:H15)</f>
        <v>3425</v>
      </c>
      <c r="I16" s="9"/>
      <c r="J16" s="18">
        <f t="shared" si="1"/>
        <v>774.1910462287103</v>
      </c>
    </row>
    <row r="17" spans="2:10" ht="15" customHeight="1">
      <c r="B17" s="28" t="s">
        <v>3</v>
      </c>
      <c r="C17" s="14">
        <v>216795</v>
      </c>
      <c r="D17" s="14">
        <v>1973379</v>
      </c>
      <c r="E17" s="14">
        <v>502982</v>
      </c>
      <c r="F17" s="15">
        <f t="shared" si="0"/>
        <v>2693156</v>
      </c>
      <c r="G17" s="16"/>
      <c r="H17" s="26">
        <v>3397</v>
      </c>
      <c r="I17" s="27"/>
      <c r="J17" s="14">
        <f t="shared" si="1"/>
        <v>792.8042390344422</v>
      </c>
    </row>
    <row r="18" spans="2:10" ht="15" customHeight="1">
      <c r="B18" s="28" t="s">
        <v>4</v>
      </c>
      <c r="C18" s="14">
        <v>217273</v>
      </c>
      <c r="D18" s="14">
        <v>1991262</v>
      </c>
      <c r="E18" s="14">
        <v>504484</v>
      </c>
      <c r="F18" s="15">
        <f t="shared" si="0"/>
        <v>2713019</v>
      </c>
      <c r="G18" s="16"/>
      <c r="H18" s="26">
        <v>3364</v>
      </c>
      <c r="I18" s="27"/>
      <c r="J18" s="14">
        <f t="shared" si="1"/>
        <v>806.4860285374554</v>
      </c>
    </row>
    <row r="19" spans="2:10" ht="15" customHeight="1">
      <c r="B19" s="28" t="s">
        <v>5</v>
      </c>
      <c r="C19" s="14">
        <v>217945</v>
      </c>
      <c r="D19" s="14">
        <v>2010084</v>
      </c>
      <c r="E19" s="14">
        <v>506390</v>
      </c>
      <c r="F19" s="15">
        <f t="shared" si="0"/>
        <v>2734419</v>
      </c>
      <c r="G19" s="16"/>
      <c r="H19" s="26">
        <v>3350</v>
      </c>
      <c r="I19" s="27"/>
      <c r="J19" s="14">
        <f t="shared" si="1"/>
        <v>816.2444776119403</v>
      </c>
    </row>
    <row r="20" spans="2:10" ht="15" customHeight="1">
      <c r="B20" s="17" t="s">
        <v>14</v>
      </c>
      <c r="C20" s="18">
        <f>AVERAGE(C17:C19)</f>
        <v>217337.66666666666</v>
      </c>
      <c r="D20" s="18">
        <f>AVERAGE(D17:D19)</f>
        <v>1991575</v>
      </c>
      <c r="E20" s="18">
        <f>AVERAGE(E17:E19)</f>
        <v>504618.6666666667</v>
      </c>
      <c r="F20" s="19">
        <f t="shared" si="0"/>
        <v>2713531.333333333</v>
      </c>
      <c r="G20" s="9"/>
      <c r="H20" s="18">
        <f>AVERAGE(H17:H19)</f>
        <v>3370.3333333333335</v>
      </c>
      <c r="I20" s="9"/>
      <c r="J20" s="18">
        <f t="shared" si="1"/>
        <v>805.1225398081297</v>
      </c>
    </row>
    <row r="21" spans="2:10" ht="15" customHeight="1">
      <c r="B21" s="28" t="s">
        <v>6</v>
      </c>
      <c r="C21" s="26">
        <v>218660</v>
      </c>
      <c r="D21" s="26">
        <v>2026689</v>
      </c>
      <c r="E21" s="26">
        <v>508019</v>
      </c>
      <c r="F21" s="15">
        <f t="shared" si="0"/>
        <v>2753368</v>
      </c>
      <c r="G21" s="16"/>
      <c r="H21" s="26">
        <v>3319</v>
      </c>
      <c r="I21" s="27"/>
      <c r="J21" s="14">
        <f t="shared" si="1"/>
        <v>829.577583609521</v>
      </c>
    </row>
    <row r="22" spans="2:10" ht="15" customHeight="1">
      <c r="B22" s="28" t="s">
        <v>7</v>
      </c>
      <c r="C22" s="26">
        <v>219355</v>
      </c>
      <c r="D22" s="26">
        <v>2046166</v>
      </c>
      <c r="E22" s="26">
        <v>509566</v>
      </c>
      <c r="F22" s="15">
        <f t="shared" si="0"/>
        <v>2775087</v>
      </c>
      <c r="G22" s="16"/>
      <c r="H22" s="26">
        <v>3303</v>
      </c>
      <c r="I22" s="27"/>
      <c r="J22" s="14">
        <f t="shared" si="1"/>
        <v>840.1716621253406</v>
      </c>
    </row>
    <row r="23" spans="2:10" ht="15" customHeight="1">
      <c r="B23" s="28" t="s">
        <v>8</v>
      </c>
      <c r="C23" s="26">
        <v>219954</v>
      </c>
      <c r="D23" s="26">
        <v>2065555</v>
      </c>
      <c r="E23" s="26">
        <v>510781</v>
      </c>
      <c r="F23" s="15">
        <f t="shared" si="0"/>
        <v>2796290</v>
      </c>
      <c r="G23" s="16"/>
      <c r="H23" s="26">
        <v>3297</v>
      </c>
      <c r="I23" s="27"/>
      <c r="J23" s="14">
        <f t="shared" si="1"/>
        <v>848.1316348195329</v>
      </c>
    </row>
    <row r="24" spans="2:10" ht="15" customHeight="1">
      <c r="B24" s="17" t="s">
        <v>15</v>
      </c>
      <c r="C24" s="18">
        <f>AVERAGE(C21:C23)</f>
        <v>219323</v>
      </c>
      <c r="D24" s="18">
        <f>AVERAGE(D21:D23)</f>
        <v>2046136.6666666667</v>
      </c>
      <c r="E24" s="18">
        <f>AVERAGE(E21:E23)</f>
        <v>509455.3333333333</v>
      </c>
      <c r="F24" s="19">
        <f>SUM(C24:E24)</f>
        <v>2774915.0000000005</v>
      </c>
      <c r="G24" s="9"/>
      <c r="H24" s="18">
        <f>AVERAGE(H21:H23)</f>
        <v>3306.3333333333335</v>
      </c>
      <c r="I24" s="9"/>
      <c r="J24" s="18">
        <f>F24/H24</f>
        <v>839.2726081258193</v>
      </c>
    </row>
    <row r="25" spans="2:10" ht="15" customHeight="1">
      <c r="B25" s="28" t="s">
        <v>9</v>
      </c>
      <c r="C25" s="26">
        <v>245293</v>
      </c>
      <c r="D25" s="26">
        <v>2047314</v>
      </c>
      <c r="E25" s="26">
        <v>511070</v>
      </c>
      <c r="F25" s="15">
        <f t="shared" si="0"/>
        <v>2803677</v>
      </c>
      <c r="G25" s="16"/>
      <c r="H25" s="26">
        <v>3270</v>
      </c>
      <c r="I25" s="27"/>
      <c r="J25" s="14">
        <f t="shared" si="1"/>
        <v>857.3935779816513</v>
      </c>
    </row>
    <row r="26" spans="2:10" ht="15" customHeight="1">
      <c r="B26" s="28" t="s">
        <v>10</v>
      </c>
      <c r="C26" s="26">
        <v>245103</v>
      </c>
      <c r="D26" s="26">
        <v>2071429</v>
      </c>
      <c r="E26" s="26">
        <v>513103</v>
      </c>
      <c r="F26" s="15">
        <f t="shared" si="0"/>
        <v>2829635</v>
      </c>
      <c r="G26" s="16"/>
      <c r="H26" s="26">
        <v>3260</v>
      </c>
      <c r="I26" s="27"/>
      <c r="J26" s="14">
        <f t="shared" si="1"/>
        <v>867.9861963190184</v>
      </c>
    </row>
    <row r="27" spans="2:10" ht="15" customHeight="1">
      <c r="B27" s="28" t="s">
        <v>11</v>
      </c>
      <c r="C27" s="26">
        <v>245933</v>
      </c>
      <c r="D27" s="26">
        <v>2088372</v>
      </c>
      <c r="E27" s="26">
        <v>514865</v>
      </c>
      <c r="F27" s="15">
        <f t="shared" si="0"/>
        <v>2849170</v>
      </c>
      <c r="G27" s="16"/>
      <c r="H27" s="26">
        <v>3247</v>
      </c>
      <c r="I27" s="27"/>
      <c r="J27" s="14">
        <f t="shared" si="1"/>
        <v>877.477671696951</v>
      </c>
    </row>
    <row r="28" spans="2:10" ht="15" customHeight="1">
      <c r="B28" s="17" t="s">
        <v>16</v>
      </c>
      <c r="C28" s="18">
        <f>AVERAGE(C25:C27)</f>
        <v>245443</v>
      </c>
      <c r="D28" s="18">
        <f>AVERAGE(D25:D27)</f>
        <v>2069038.3333333333</v>
      </c>
      <c r="E28" s="18">
        <f>AVERAGE(E25:E27)</f>
        <v>513012.6666666667</v>
      </c>
      <c r="F28" s="19">
        <f>SUM(C28:E28)</f>
        <v>2827493.9999999995</v>
      </c>
      <c r="G28" s="9"/>
      <c r="H28" s="18">
        <f>AVERAGE(H25:H27)</f>
        <v>3259</v>
      </c>
      <c r="I28" s="9"/>
      <c r="J28" s="18">
        <f>F28/H28</f>
        <v>867.5955814667075</v>
      </c>
    </row>
    <row r="29" spans="2:10" ht="15" customHeight="1">
      <c r="B29" s="20" t="s">
        <v>12</v>
      </c>
      <c r="C29" s="21">
        <f>AVERAGE(C13:C15,C17:C19,C21:C23,C25:C27)</f>
        <v>224817</v>
      </c>
      <c r="D29" s="21">
        <f>AVERAGE(D13:D15,D17:D19,D21:D23,D25:D27)</f>
        <v>2010403.3333333333</v>
      </c>
      <c r="E29" s="21">
        <f>AVERAGE(E13:E15,E17:E19,E21:E23,E25:E27)</f>
        <v>506665.8333333333</v>
      </c>
      <c r="F29" s="21">
        <f>AVERAGE(F13:F15,F17:F19,F21:F23,F25:F27)</f>
        <v>2741886.1666666665</v>
      </c>
      <c r="G29" s="9"/>
      <c r="H29" s="21">
        <f>AVERAGE(H13:H15,H17:H19,H21:H23,H25:H27)</f>
        <v>3340.1666666666665</v>
      </c>
      <c r="I29" s="9"/>
      <c r="J29" s="21">
        <f>F29/H29</f>
        <v>820.8830397684746</v>
      </c>
    </row>
    <row r="30" ht="15" customHeight="1"/>
    <row r="31" spans="2:9" ht="11.25">
      <c r="B31" s="24" t="s">
        <v>34</v>
      </c>
      <c r="G31" s="2"/>
      <c r="I31" s="2"/>
    </row>
    <row r="32" ht="21" customHeight="1">
      <c r="B32" s="25" t="s">
        <v>20</v>
      </c>
    </row>
    <row r="33" ht="15" customHeight="1">
      <c r="B33" s="1" t="s">
        <v>18</v>
      </c>
    </row>
    <row r="34" ht="15" customHeight="1">
      <c r="B34" s="1" t="s">
        <v>19</v>
      </c>
    </row>
    <row r="35" spans="2:9" ht="11.25">
      <c r="B35" s="2"/>
      <c r="G35" s="2"/>
      <c r="I35" s="2"/>
    </row>
    <row r="36" spans="2:9" ht="11.25">
      <c r="B36" s="2"/>
      <c r="G36" s="2"/>
      <c r="I36" s="2"/>
    </row>
    <row r="38" spans="2:9" ht="11.25">
      <c r="B38" s="2"/>
      <c r="G38" s="2"/>
      <c r="I38" s="2"/>
    </row>
    <row r="39" spans="2:9" ht="11.25">
      <c r="B39" s="2"/>
      <c r="G39" s="2"/>
      <c r="I39" s="2"/>
    </row>
    <row r="40" spans="2:9" ht="11.25">
      <c r="B40" s="2"/>
      <c r="G40" s="2"/>
      <c r="I40" s="2"/>
    </row>
    <row r="41" spans="2:9" ht="11.25">
      <c r="B41" s="2"/>
      <c r="G41" s="2"/>
      <c r="I41" s="2"/>
    </row>
    <row r="42" spans="2:9" ht="11.25">
      <c r="B42" s="2"/>
      <c r="G42" s="2"/>
      <c r="I42" s="2"/>
    </row>
    <row r="43" spans="2:9" ht="11.25">
      <c r="B43" s="2"/>
      <c r="G43" s="2"/>
      <c r="I43" s="2"/>
    </row>
    <row r="44" spans="2:9" ht="11.25">
      <c r="B44" s="2"/>
      <c r="G44" s="2"/>
      <c r="I44" s="2"/>
    </row>
    <row r="45" s="22" customFormat="1" ht="11.25"/>
  </sheetData>
  <sheetProtection/>
  <mergeCells count="9">
    <mergeCell ref="B1:J1"/>
    <mergeCell ref="B2:J2"/>
    <mergeCell ref="B3:J3"/>
    <mergeCell ref="B4:J4"/>
    <mergeCell ref="B6:J6"/>
    <mergeCell ref="B10:B11"/>
    <mergeCell ref="C10:F10"/>
    <mergeCell ref="H10:H11"/>
    <mergeCell ref="J10:J1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1" r:id="rId1"/>
  <headerFooter>
    <oddFooter>&amp;L&amp;"Verdana,Normal"&amp;8Secretaria da Fazenda&amp;C&amp;"Verdana,Normal"&amp;8&amp;D&amp;R&amp;"Verdana,Normal"&amp;8Página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zoomScalePageLayoutView="0" workbookViewId="0" topLeftCell="A1">
      <selection activeCell="O30" sqref="O30"/>
    </sheetView>
  </sheetViews>
  <sheetFormatPr defaultColWidth="9.140625" defaultRowHeight="15"/>
  <cols>
    <col min="1" max="1" width="2.57421875" style="2" customWidth="1"/>
    <col min="2" max="2" width="16.00390625" style="3" bestFit="1" customWidth="1"/>
    <col min="3" max="5" width="11.7109375" style="2" customWidth="1"/>
    <col min="6" max="6" width="20.57421875" style="2" customWidth="1"/>
    <col min="7" max="7" width="2.7109375" style="4" customWidth="1"/>
    <col min="8" max="8" width="11.7109375" style="2" customWidth="1"/>
    <col min="9" max="9" width="2.7109375" style="4" customWidth="1"/>
    <col min="10" max="10" width="21.140625" style="2" customWidth="1"/>
    <col min="11" max="11" width="3.28125" style="2" customWidth="1"/>
    <col min="12" max="16384" width="9.140625" style="2" customWidth="1"/>
  </cols>
  <sheetData>
    <row r="1" spans="2:10" ht="18" customHeight="1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15.75" customHeight="1">
      <c r="B2" s="36" t="s">
        <v>22</v>
      </c>
      <c r="C2" s="36"/>
      <c r="D2" s="36"/>
      <c r="E2" s="36"/>
      <c r="F2" s="36"/>
      <c r="G2" s="36"/>
      <c r="H2" s="36"/>
      <c r="I2" s="36"/>
      <c r="J2" s="36"/>
    </row>
    <row r="3" spans="2:10" ht="15" customHeight="1">
      <c r="B3" s="37" t="s">
        <v>23</v>
      </c>
      <c r="C3" s="37"/>
      <c r="D3" s="37"/>
      <c r="E3" s="37"/>
      <c r="F3" s="37"/>
      <c r="G3" s="37"/>
      <c r="H3" s="37"/>
      <c r="I3" s="37"/>
      <c r="J3" s="37"/>
    </row>
    <row r="4" spans="2:10" ht="14.25" customHeight="1">
      <c r="B4" s="38" t="s">
        <v>24</v>
      </c>
      <c r="C4" s="38"/>
      <c r="D4" s="38"/>
      <c r="E4" s="38"/>
      <c r="F4" s="38"/>
      <c r="G4" s="38"/>
      <c r="H4" s="38"/>
      <c r="I4" s="38"/>
      <c r="J4" s="38"/>
    </row>
    <row r="5" spans="2:9" ht="11.25">
      <c r="B5" s="2"/>
      <c r="G5" s="2"/>
      <c r="I5" s="2"/>
    </row>
    <row r="6" spans="2:10" ht="15" customHeight="1">
      <c r="B6" s="39" t="s">
        <v>25</v>
      </c>
      <c r="C6" s="39"/>
      <c r="D6" s="39"/>
      <c r="E6" s="39"/>
      <c r="F6" s="39"/>
      <c r="G6" s="39"/>
      <c r="H6" s="39"/>
      <c r="I6" s="39"/>
      <c r="J6" s="39"/>
    </row>
    <row r="7" spans="2:10" ht="15" customHeight="1">
      <c r="B7" s="23"/>
      <c r="C7" s="23"/>
      <c r="D7" s="23"/>
      <c r="E7" s="23"/>
      <c r="F7" s="23"/>
      <c r="G7" s="23"/>
      <c r="H7" s="23"/>
      <c r="I7" s="23"/>
      <c r="J7" s="23"/>
    </row>
    <row r="8" ht="15" customHeight="1">
      <c r="B8" s="1" t="s">
        <v>35</v>
      </c>
    </row>
    <row r="9" ht="15" customHeight="1"/>
    <row r="10" spans="2:10" ht="27.75" customHeight="1">
      <c r="B10" s="46">
        <v>2015</v>
      </c>
      <c r="C10" s="48" t="s">
        <v>17</v>
      </c>
      <c r="D10" s="49"/>
      <c r="E10" s="49"/>
      <c r="F10" s="49"/>
      <c r="G10" s="5"/>
      <c r="H10" s="50" t="s">
        <v>30</v>
      </c>
      <c r="I10" s="5"/>
      <c r="J10" s="50" t="s">
        <v>31</v>
      </c>
    </row>
    <row r="11" spans="2:10" s="6" customFormat="1" ht="33">
      <c r="B11" s="47"/>
      <c r="C11" s="7" t="s">
        <v>26</v>
      </c>
      <c r="D11" s="7" t="s">
        <v>27</v>
      </c>
      <c r="E11" s="7" t="s">
        <v>28</v>
      </c>
      <c r="F11" s="8" t="s">
        <v>29</v>
      </c>
      <c r="G11" s="9"/>
      <c r="H11" s="51"/>
      <c r="I11" s="9"/>
      <c r="J11" s="51"/>
    </row>
    <row r="12" spans="2:10" s="4" customFormat="1" ht="4.5" customHeight="1">
      <c r="B12" s="10"/>
      <c r="C12" s="11"/>
      <c r="D12" s="11"/>
      <c r="E12" s="11"/>
      <c r="F12" s="12"/>
      <c r="H12" s="11"/>
      <c r="J12" s="11"/>
    </row>
    <row r="13" spans="2:10" ht="15" customHeight="1">
      <c r="B13" s="13" t="s">
        <v>0</v>
      </c>
      <c r="C13" s="14">
        <v>273078</v>
      </c>
      <c r="D13" s="14">
        <v>1686431</v>
      </c>
      <c r="E13" s="14">
        <v>479960</v>
      </c>
      <c r="F13" s="15">
        <f aca="true" t="shared" si="0" ref="F13:F27">SUM(C13:E13)</f>
        <v>2439469</v>
      </c>
      <c r="G13" s="16"/>
      <c r="H13" s="14">
        <v>3748</v>
      </c>
      <c r="I13" s="16"/>
      <c r="J13" s="14">
        <f>F13/H13</f>
        <v>650.8721985058698</v>
      </c>
    </row>
    <row r="14" spans="2:10" ht="15" customHeight="1">
      <c r="B14" s="13" t="s">
        <v>1</v>
      </c>
      <c r="C14" s="14">
        <v>271525</v>
      </c>
      <c r="D14" s="14">
        <v>1703683</v>
      </c>
      <c r="E14" s="14">
        <v>481688</v>
      </c>
      <c r="F14" s="15">
        <f t="shared" si="0"/>
        <v>2456896</v>
      </c>
      <c r="G14" s="16"/>
      <c r="H14" s="14">
        <v>3727</v>
      </c>
      <c r="I14" s="16"/>
      <c r="J14" s="14">
        <f>F14/H14</f>
        <v>659.2154547893748</v>
      </c>
    </row>
    <row r="15" spans="2:10" ht="15" customHeight="1">
      <c r="B15" s="13" t="s">
        <v>2</v>
      </c>
      <c r="C15" s="14">
        <v>270200</v>
      </c>
      <c r="D15" s="14">
        <v>1720906</v>
      </c>
      <c r="E15" s="14">
        <v>483969</v>
      </c>
      <c r="F15" s="15">
        <f t="shared" si="0"/>
        <v>2475075</v>
      </c>
      <c r="G15" s="16"/>
      <c r="H15" s="14">
        <v>3708</v>
      </c>
      <c r="I15" s="16"/>
      <c r="J15" s="14">
        <f>F15/H15</f>
        <v>667.4959546925567</v>
      </c>
    </row>
    <row r="16" spans="2:10" ht="15" customHeight="1">
      <c r="B16" s="17" t="s">
        <v>13</v>
      </c>
      <c r="C16" s="18">
        <f>AVERAGE(C13:C15)</f>
        <v>271601</v>
      </c>
      <c r="D16" s="18">
        <f>AVERAGE(D13:D15)</f>
        <v>1703673.3333333333</v>
      </c>
      <c r="E16" s="18">
        <f>AVERAGE(E13:E15)</f>
        <v>481872.3333333333</v>
      </c>
      <c r="F16" s="19">
        <f t="shared" si="0"/>
        <v>2457146.6666666665</v>
      </c>
      <c r="G16" s="9"/>
      <c r="H16" s="18">
        <f>AVERAGE(H13:H15)</f>
        <v>3727.6666666666665</v>
      </c>
      <c r="I16" s="9"/>
      <c r="J16" s="18">
        <f>F16/H16</f>
        <v>659.164803719932</v>
      </c>
    </row>
    <row r="17" spans="2:10" ht="15" customHeight="1">
      <c r="B17" s="13" t="s">
        <v>3</v>
      </c>
      <c r="C17" s="14">
        <v>269561</v>
      </c>
      <c r="D17" s="14">
        <v>1740727</v>
      </c>
      <c r="E17" s="14">
        <v>483606</v>
      </c>
      <c r="F17" s="15">
        <f t="shared" si="0"/>
        <v>2493894</v>
      </c>
      <c r="G17" s="16"/>
      <c r="H17" s="14">
        <v>3704</v>
      </c>
      <c r="I17" s="16"/>
      <c r="J17" s="14">
        <f aca="true" t="shared" si="1" ref="J17:J27">F17/H17</f>
        <v>673.2975161987041</v>
      </c>
    </row>
    <row r="18" spans="2:10" ht="15" customHeight="1">
      <c r="B18" s="13" t="s">
        <v>4</v>
      </c>
      <c r="C18" s="14">
        <v>268589</v>
      </c>
      <c r="D18" s="14">
        <v>1758943</v>
      </c>
      <c r="E18" s="14">
        <v>485005</v>
      </c>
      <c r="F18" s="15">
        <f t="shared" si="0"/>
        <v>2512537</v>
      </c>
      <c r="G18" s="16"/>
      <c r="H18" s="14">
        <v>3682</v>
      </c>
      <c r="I18" s="16"/>
      <c r="J18" s="14">
        <f t="shared" si="1"/>
        <v>682.3837588267246</v>
      </c>
    </row>
    <row r="19" spans="2:10" ht="15" customHeight="1">
      <c r="B19" s="13" t="s">
        <v>5</v>
      </c>
      <c r="C19" s="14">
        <v>267464</v>
      </c>
      <c r="D19" s="14">
        <v>1779451</v>
      </c>
      <c r="E19" s="14">
        <v>487070</v>
      </c>
      <c r="F19" s="15">
        <f t="shared" si="0"/>
        <v>2533985</v>
      </c>
      <c r="G19" s="16"/>
      <c r="H19" s="14">
        <v>3660</v>
      </c>
      <c r="I19" s="16"/>
      <c r="J19" s="14">
        <f t="shared" si="1"/>
        <v>692.3456284153006</v>
      </c>
    </row>
    <row r="20" spans="2:10" ht="15" customHeight="1">
      <c r="B20" s="17" t="s">
        <v>14</v>
      </c>
      <c r="C20" s="18">
        <f>AVERAGE(C17:C19)</f>
        <v>268538</v>
      </c>
      <c r="D20" s="18">
        <f>AVERAGE(D17:D19)</f>
        <v>1759707</v>
      </c>
      <c r="E20" s="18">
        <f>AVERAGE(E17:E19)</f>
        <v>485227</v>
      </c>
      <c r="F20" s="19">
        <f t="shared" si="0"/>
        <v>2513472</v>
      </c>
      <c r="G20" s="9"/>
      <c r="H20" s="18">
        <f>AVERAGE(H17:H19)</f>
        <v>3682</v>
      </c>
      <c r="I20" s="9"/>
      <c r="J20" s="18">
        <f t="shared" si="1"/>
        <v>682.6376969038566</v>
      </c>
    </row>
    <row r="21" spans="2:10" ht="15" customHeight="1">
      <c r="B21" s="13" t="s">
        <v>6</v>
      </c>
      <c r="C21" s="14">
        <v>266076</v>
      </c>
      <c r="D21" s="14">
        <v>1800100</v>
      </c>
      <c r="E21" s="14">
        <v>488885</v>
      </c>
      <c r="F21" s="15">
        <f t="shared" si="0"/>
        <v>2555061</v>
      </c>
      <c r="G21" s="16"/>
      <c r="H21" s="14">
        <v>3549</v>
      </c>
      <c r="I21" s="16"/>
      <c r="J21" s="14">
        <f t="shared" si="1"/>
        <v>719.938292476754</v>
      </c>
    </row>
    <row r="22" spans="2:10" ht="15" customHeight="1">
      <c r="B22" s="13" t="s">
        <v>7</v>
      </c>
      <c r="C22" s="14">
        <v>264803</v>
      </c>
      <c r="D22" s="14">
        <v>1822033</v>
      </c>
      <c r="E22" s="14">
        <v>490889</v>
      </c>
      <c r="F22" s="15">
        <f t="shared" si="0"/>
        <v>2577725</v>
      </c>
      <c r="G22" s="16"/>
      <c r="H22" s="14">
        <v>3510</v>
      </c>
      <c r="I22" s="16"/>
      <c r="J22" s="14">
        <f t="shared" si="1"/>
        <v>734.394586894587</v>
      </c>
    </row>
    <row r="23" spans="2:10" ht="15" customHeight="1">
      <c r="B23" s="13" t="s">
        <v>8</v>
      </c>
      <c r="C23" s="14">
        <v>263587</v>
      </c>
      <c r="D23" s="14">
        <v>1844381</v>
      </c>
      <c r="E23" s="14">
        <v>492573</v>
      </c>
      <c r="F23" s="15">
        <f t="shared" si="0"/>
        <v>2600541</v>
      </c>
      <c r="G23" s="16"/>
      <c r="H23" s="14">
        <v>3488</v>
      </c>
      <c r="I23" s="16"/>
      <c r="J23" s="14">
        <f t="shared" si="1"/>
        <v>745.5679472477065</v>
      </c>
    </row>
    <row r="24" spans="2:10" ht="15" customHeight="1">
      <c r="B24" s="17" t="s">
        <v>15</v>
      </c>
      <c r="C24" s="18">
        <f>AVERAGE(C21:C23)</f>
        <v>264822</v>
      </c>
      <c r="D24" s="18">
        <f>AVERAGE(D21:D23)</f>
        <v>1822171.3333333333</v>
      </c>
      <c r="E24" s="18">
        <f>AVERAGE(E21:E23)</f>
        <v>490782.3333333333</v>
      </c>
      <c r="F24" s="19">
        <f t="shared" si="0"/>
        <v>2577775.6666666665</v>
      </c>
      <c r="G24" s="9"/>
      <c r="H24" s="18">
        <f>AVERAGE(H21:H23)</f>
        <v>3515.6666666666665</v>
      </c>
      <c r="I24" s="9"/>
      <c r="J24" s="18">
        <f t="shared" si="1"/>
        <v>733.2252773300464</v>
      </c>
    </row>
    <row r="25" spans="2:10" ht="15" customHeight="1">
      <c r="B25" s="13" t="s">
        <v>9</v>
      </c>
      <c r="C25" s="14">
        <v>262510</v>
      </c>
      <c r="D25" s="14">
        <v>1866355</v>
      </c>
      <c r="E25" s="14">
        <v>493763</v>
      </c>
      <c r="F25" s="15">
        <f t="shared" si="0"/>
        <v>2622628</v>
      </c>
      <c r="G25" s="16"/>
      <c r="H25" s="14">
        <v>3483</v>
      </c>
      <c r="I25" s="16"/>
      <c r="J25" s="14">
        <f t="shared" si="1"/>
        <v>752.979615274189</v>
      </c>
    </row>
    <row r="26" spans="2:10" ht="15" customHeight="1">
      <c r="B26" s="13" t="s">
        <v>10</v>
      </c>
      <c r="C26" s="14">
        <v>261439</v>
      </c>
      <c r="D26" s="14">
        <v>1888970</v>
      </c>
      <c r="E26" s="14">
        <v>495658</v>
      </c>
      <c r="F26" s="15">
        <f t="shared" si="0"/>
        <v>2646067</v>
      </c>
      <c r="G26" s="16"/>
      <c r="H26" s="14">
        <v>3478</v>
      </c>
      <c r="I26" s="16"/>
      <c r="J26" s="14">
        <f t="shared" si="1"/>
        <v>760.8013225991949</v>
      </c>
    </row>
    <row r="27" spans="2:10" ht="15" customHeight="1">
      <c r="B27" s="13" t="s">
        <v>11</v>
      </c>
      <c r="C27" s="14">
        <v>261322</v>
      </c>
      <c r="D27" s="14">
        <v>1908239</v>
      </c>
      <c r="E27" s="14">
        <v>497201</v>
      </c>
      <c r="F27" s="15">
        <f t="shared" si="0"/>
        <v>2666762</v>
      </c>
      <c r="G27" s="16"/>
      <c r="H27" s="14">
        <v>3454</v>
      </c>
      <c r="I27" s="16"/>
      <c r="J27" s="14">
        <f t="shared" si="1"/>
        <v>772.0793283149972</v>
      </c>
    </row>
    <row r="28" spans="2:10" ht="15" customHeight="1">
      <c r="B28" s="17" t="s">
        <v>16</v>
      </c>
      <c r="C28" s="18">
        <f>AVERAGE(C25:C27)</f>
        <v>261757</v>
      </c>
      <c r="D28" s="18">
        <f>AVERAGE(D25:D27)</f>
        <v>1887854.6666666667</v>
      </c>
      <c r="E28" s="18">
        <f>AVERAGE(E25:E27)</f>
        <v>495540.6666666667</v>
      </c>
      <c r="F28" s="19">
        <f>SUM(C28:E28)</f>
        <v>2645152.3333333335</v>
      </c>
      <c r="G28" s="9"/>
      <c r="H28" s="18">
        <f>AVERAGE(H25:H27)</f>
        <v>3471.6666666666665</v>
      </c>
      <c r="I28" s="9"/>
      <c r="J28" s="18">
        <f>F28/H28</f>
        <v>761.92578012482</v>
      </c>
    </row>
    <row r="29" spans="2:10" ht="15" customHeight="1">
      <c r="B29" s="20" t="s">
        <v>12</v>
      </c>
      <c r="C29" s="21">
        <f>AVERAGE(C13:C15,C17:C19,C21:C23,C25:C27)</f>
        <v>266679.5</v>
      </c>
      <c r="D29" s="21">
        <f>AVERAGE(D13:D15,D17:D19,D21:D23,D25:D27)</f>
        <v>1793351.5833333333</v>
      </c>
      <c r="E29" s="21">
        <f>AVERAGE(E13:E15,E17:E19,E21:E23,E25:E27)</f>
        <v>488355.5833333333</v>
      </c>
      <c r="F29" s="21">
        <f>AVERAGE(F13:F15,F17:F19,F21:F23,F25:F27)</f>
        <v>2548386.6666666665</v>
      </c>
      <c r="G29" s="9"/>
      <c r="H29" s="21">
        <f>AVERAGE(H13:H15,H17:H19,H21:H23,H25:H27)</f>
        <v>3599.25</v>
      </c>
      <c r="I29" s="9"/>
      <c r="J29" s="21">
        <f>F29/H29</f>
        <v>708.0326919960177</v>
      </c>
    </row>
    <row r="30" ht="15" customHeight="1"/>
    <row r="31" spans="2:9" ht="11.25">
      <c r="B31" s="24" t="s">
        <v>34</v>
      </c>
      <c r="G31" s="2"/>
      <c r="I31" s="2"/>
    </row>
    <row r="32" ht="21" customHeight="1">
      <c r="B32" s="25" t="s">
        <v>20</v>
      </c>
    </row>
    <row r="33" ht="15" customHeight="1">
      <c r="B33" s="1" t="s">
        <v>18</v>
      </c>
    </row>
    <row r="34" ht="15" customHeight="1">
      <c r="B34" s="1" t="s">
        <v>19</v>
      </c>
    </row>
    <row r="35" spans="2:9" ht="11.25">
      <c r="B35" s="2"/>
      <c r="G35" s="2"/>
      <c r="I35" s="2"/>
    </row>
    <row r="36" spans="2:9" ht="11.25">
      <c r="B36" s="2"/>
      <c r="G36" s="2"/>
      <c r="I36" s="2"/>
    </row>
    <row r="38" spans="2:9" ht="11.25">
      <c r="B38" s="2"/>
      <c r="G38" s="2"/>
      <c r="I38" s="2"/>
    </row>
    <row r="39" spans="2:9" ht="11.25">
      <c r="B39" s="2"/>
      <c r="G39" s="2"/>
      <c r="I39" s="2"/>
    </row>
    <row r="40" spans="2:9" ht="11.25">
      <c r="B40" s="2"/>
      <c r="G40" s="2"/>
      <c r="I40" s="2"/>
    </row>
    <row r="41" spans="2:9" ht="11.25">
      <c r="B41" s="2"/>
      <c r="G41" s="2"/>
      <c r="I41" s="2"/>
    </row>
    <row r="42" spans="2:9" ht="11.25">
      <c r="B42" s="2"/>
      <c r="G42" s="2"/>
      <c r="I42" s="2"/>
    </row>
    <row r="43" spans="2:9" ht="11.25">
      <c r="B43" s="2"/>
      <c r="G43" s="2"/>
      <c r="I43" s="2"/>
    </row>
    <row r="44" spans="2:9" ht="11.25">
      <c r="B44" s="2"/>
      <c r="G44" s="2"/>
      <c r="I44" s="2"/>
    </row>
    <row r="45" s="22" customFormat="1" ht="11.25"/>
  </sheetData>
  <sheetProtection/>
  <mergeCells count="9">
    <mergeCell ref="B1:J1"/>
    <mergeCell ref="B2:J2"/>
    <mergeCell ref="B3:J3"/>
    <mergeCell ref="B4:J4"/>
    <mergeCell ref="B6:J6"/>
    <mergeCell ref="C10:F10"/>
    <mergeCell ref="H10:H11"/>
    <mergeCell ref="J10:J11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1" r:id="rId1"/>
  <headerFooter>
    <oddFooter>&amp;L&amp;"Verdana,Normal"&amp;8Secretaria da Fazenda&amp;C&amp;"Verdana,Normal"&amp;8&amp;D&amp;R&amp;"Verdana,Normal"&amp;8Página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6.00390625" style="3" bestFit="1" customWidth="1"/>
    <col min="3" max="5" width="11.7109375" style="2" customWidth="1"/>
    <col min="6" max="6" width="20.57421875" style="2" customWidth="1"/>
    <col min="7" max="7" width="2.7109375" style="4" customWidth="1"/>
    <col min="8" max="8" width="11.7109375" style="2" customWidth="1"/>
    <col min="9" max="9" width="2.7109375" style="4" customWidth="1"/>
    <col min="10" max="10" width="21.140625" style="2" customWidth="1"/>
    <col min="11" max="11" width="3.28125" style="2" customWidth="1"/>
    <col min="12" max="16384" width="9.140625" style="2" customWidth="1"/>
  </cols>
  <sheetData>
    <row r="1" spans="2:10" ht="18" customHeight="1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15.75" customHeight="1">
      <c r="B2" s="36" t="s">
        <v>22</v>
      </c>
      <c r="C2" s="36"/>
      <c r="D2" s="36"/>
      <c r="E2" s="36"/>
      <c r="F2" s="36"/>
      <c r="G2" s="36"/>
      <c r="H2" s="36"/>
      <c r="I2" s="36"/>
      <c r="J2" s="36"/>
    </row>
    <row r="3" spans="2:10" ht="15" customHeight="1">
      <c r="B3" s="37" t="s">
        <v>23</v>
      </c>
      <c r="C3" s="37"/>
      <c r="D3" s="37"/>
      <c r="E3" s="37"/>
      <c r="F3" s="37"/>
      <c r="G3" s="37"/>
      <c r="H3" s="37"/>
      <c r="I3" s="37"/>
      <c r="J3" s="37"/>
    </row>
    <row r="4" spans="2:10" ht="14.25" customHeight="1">
      <c r="B4" s="38" t="s">
        <v>24</v>
      </c>
      <c r="C4" s="38"/>
      <c r="D4" s="38"/>
      <c r="E4" s="38"/>
      <c r="F4" s="38"/>
      <c r="G4" s="38"/>
      <c r="H4" s="38"/>
      <c r="I4" s="38"/>
      <c r="J4" s="38"/>
    </row>
    <row r="5" spans="2:9" ht="11.25">
      <c r="B5" s="2"/>
      <c r="G5" s="2"/>
      <c r="I5" s="2"/>
    </row>
    <row r="6" spans="2:10" ht="15" customHeight="1">
      <c r="B6" s="39" t="s">
        <v>25</v>
      </c>
      <c r="C6" s="39"/>
      <c r="D6" s="39"/>
      <c r="E6" s="39"/>
      <c r="F6" s="39"/>
      <c r="G6" s="39"/>
      <c r="H6" s="39"/>
      <c r="I6" s="39"/>
      <c r="J6" s="39"/>
    </row>
    <row r="7" spans="2:10" ht="15" customHeight="1">
      <c r="B7" s="23"/>
      <c r="C7" s="23"/>
      <c r="D7" s="23"/>
      <c r="E7" s="23"/>
      <c r="F7" s="23"/>
      <c r="G7" s="23"/>
      <c r="H7" s="23"/>
      <c r="I7" s="23"/>
      <c r="J7" s="23"/>
    </row>
    <row r="8" ht="15" customHeight="1">
      <c r="B8" s="1" t="s">
        <v>32</v>
      </c>
    </row>
    <row r="9" ht="15" customHeight="1"/>
    <row r="10" spans="2:10" ht="27.75" customHeight="1">
      <c r="B10" s="46">
        <v>2014</v>
      </c>
      <c r="C10" s="48" t="s">
        <v>17</v>
      </c>
      <c r="D10" s="49"/>
      <c r="E10" s="49"/>
      <c r="F10" s="49"/>
      <c r="G10" s="5"/>
      <c r="H10" s="50" t="s">
        <v>30</v>
      </c>
      <c r="I10" s="5"/>
      <c r="J10" s="50" t="s">
        <v>31</v>
      </c>
    </row>
    <row r="11" spans="2:10" s="6" customFormat="1" ht="33">
      <c r="B11" s="47"/>
      <c r="C11" s="7" t="s">
        <v>26</v>
      </c>
      <c r="D11" s="7" t="s">
        <v>27</v>
      </c>
      <c r="E11" s="7" t="s">
        <v>28</v>
      </c>
      <c r="F11" s="8" t="s">
        <v>29</v>
      </c>
      <c r="G11" s="9"/>
      <c r="H11" s="51"/>
      <c r="I11" s="9"/>
      <c r="J11" s="51"/>
    </row>
    <row r="12" spans="2:10" s="4" customFormat="1" ht="4.5" customHeight="1">
      <c r="B12" s="10"/>
      <c r="C12" s="11"/>
      <c r="D12" s="11"/>
      <c r="E12" s="11"/>
      <c r="F12" s="12"/>
      <c r="H12" s="11"/>
      <c r="J12" s="11"/>
    </row>
    <row r="13" spans="2:10" ht="15" customHeight="1">
      <c r="B13" s="13" t="s">
        <v>0</v>
      </c>
      <c r="C13" s="14">
        <v>248940</v>
      </c>
      <c r="D13" s="14">
        <v>1525863</v>
      </c>
      <c r="E13" s="14">
        <v>458235</v>
      </c>
      <c r="F13" s="15">
        <v>2233038</v>
      </c>
      <c r="G13" s="16"/>
      <c r="H13" s="14">
        <v>3561</v>
      </c>
      <c r="I13" s="16"/>
      <c r="J13" s="14">
        <v>627.0817186183656</v>
      </c>
    </row>
    <row r="14" spans="2:10" ht="15" customHeight="1">
      <c r="B14" s="13" t="s">
        <v>1</v>
      </c>
      <c r="C14" s="14">
        <v>248263</v>
      </c>
      <c r="D14" s="14">
        <v>1545054</v>
      </c>
      <c r="E14" s="14">
        <v>459609</v>
      </c>
      <c r="F14" s="15">
        <v>2252926</v>
      </c>
      <c r="G14" s="16"/>
      <c r="H14" s="14">
        <v>3526</v>
      </c>
      <c r="I14" s="16"/>
      <c r="J14" s="14">
        <v>638.9466817923993</v>
      </c>
    </row>
    <row r="15" spans="2:10" ht="15" customHeight="1">
      <c r="B15" s="13" t="s">
        <v>2</v>
      </c>
      <c r="C15" s="14">
        <v>247897</v>
      </c>
      <c r="D15" s="14">
        <v>1564611</v>
      </c>
      <c r="E15" s="14">
        <v>461121</v>
      </c>
      <c r="F15" s="15">
        <v>2273629</v>
      </c>
      <c r="G15" s="16"/>
      <c r="H15" s="14">
        <v>3902</v>
      </c>
      <c r="I15" s="16"/>
      <c r="J15" s="14">
        <v>582.6829830855971</v>
      </c>
    </row>
    <row r="16" spans="2:10" ht="15" customHeight="1">
      <c r="B16" s="17" t="s">
        <v>13</v>
      </c>
      <c r="C16" s="18">
        <v>248366.66666666666</v>
      </c>
      <c r="D16" s="18">
        <v>1545176</v>
      </c>
      <c r="E16" s="18">
        <v>459655</v>
      </c>
      <c r="F16" s="19">
        <v>2253197.666666667</v>
      </c>
      <c r="G16" s="9"/>
      <c r="H16" s="18">
        <v>3663</v>
      </c>
      <c r="I16" s="9"/>
      <c r="J16" s="18">
        <v>615.1235781235782</v>
      </c>
    </row>
    <row r="17" spans="2:10" ht="15" customHeight="1">
      <c r="B17" s="13" t="s">
        <v>3</v>
      </c>
      <c r="C17" s="14">
        <v>247791</v>
      </c>
      <c r="D17" s="14">
        <v>1586469</v>
      </c>
      <c r="E17" s="14">
        <v>462923</v>
      </c>
      <c r="F17" s="15">
        <v>2297183</v>
      </c>
      <c r="G17" s="16"/>
      <c r="H17" s="14">
        <v>3902</v>
      </c>
      <c r="I17" s="16"/>
      <c r="J17" s="14">
        <v>588.7193746796514</v>
      </c>
    </row>
    <row r="18" spans="2:10" ht="15" customHeight="1">
      <c r="B18" s="13" t="s">
        <v>4</v>
      </c>
      <c r="C18" s="14">
        <v>247587</v>
      </c>
      <c r="D18" s="14">
        <v>1607844</v>
      </c>
      <c r="E18" s="14">
        <v>465203</v>
      </c>
      <c r="F18" s="15">
        <v>2320634</v>
      </c>
      <c r="G18" s="16"/>
      <c r="H18" s="14">
        <v>3888</v>
      </c>
      <c r="I18" s="16"/>
      <c r="J18" s="14">
        <v>596.8708847736625</v>
      </c>
    </row>
    <row r="19" spans="2:10" ht="15" customHeight="1">
      <c r="B19" s="13" t="s">
        <v>5</v>
      </c>
      <c r="C19" s="14">
        <v>247558</v>
      </c>
      <c r="D19" s="14">
        <v>1627486</v>
      </c>
      <c r="E19" s="14">
        <v>467045</v>
      </c>
      <c r="F19" s="15">
        <v>2342089</v>
      </c>
      <c r="G19" s="16"/>
      <c r="H19" s="14">
        <v>3883</v>
      </c>
      <c r="I19" s="16"/>
      <c r="J19" s="14">
        <v>603.1648210146793</v>
      </c>
    </row>
    <row r="20" spans="2:10" ht="15" customHeight="1">
      <c r="B20" s="17" t="s">
        <v>14</v>
      </c>
      <c r="C20" s="18">
        <v>247645.33333333334</v>
      </c>
      <c r="D20" s="18">
        <v>1607266.3333333333</v>
      </c>
      <c r="E20" s="18">
        <v>465057</v>
      </c>
      <c r="F20" s="19">
        <v>2319968.6666666665</v>
      </c>
      <c r="G20" s="9"/>
      <c r="H20" s="18">
        <v>3891</v>
      </c>
      <c r="I20" s="9"/>
      <c r="J20" s="18">
        <v>596.2396984494131</v>
      </c>
    </row>
    <row r="21" spans="2:10" ht="15" customHeight="1">
      <c r="B21" s="13" t="s">
        <v>6</v>
      </c>
      <c r="C21" s="14">
        <v>247198</v>
      </c>
      <c r="D21" s="14">
        <v>1648939</v>
      </c>
      <c r="E21" s="14">
        <v>469096</v>
      </c>
      <c r="F21" s="15">
        <v>2365233</v>
      </c>
      <c r="G21" s="16"/>
      <c r="H21" s="14">
        <v>3857</v>
      </c>
      <c r="I21" s="16"/>
      <c r="J21" s="14">
        <v>613.2312678247342</v>
      </c>
    </row>
    <row r="22" spans="2:10" ht="15" customHeight="1">
      <c r="B22" s="13" t="s">
        <v>7</v>
      </c>
      <c r="C22" s="14">
        <v>246823</v>
      </c>
      <c r="D22" s="14">
        <v>1671023</v>
      </c>
      <c r="E22" s="14">
        <v>470857</v>
      </c>
      <c r="F22" s="15">
        <v>2388703</v>
      </c>
      <c r="G22" s="16"/>
      <c r="H22" s="14">
        <v>3848</v>
      </c>
      <c r="I22" s="16"/>
      <c r="J22" s="14">
        <v>620.7648128898129</v>
      </c>
    </row>
    <row r="23" spans="2:10" ht="15" customHeight="1">
      <c r="B23" s="13" t="s">
        <v>8</v>
      </c>
      <c r="C23" s="14">
        <v>246654</v>
      </c>
      <c r="D23" s="14">
        <v>1694351</v>
      </c>
      <c r="E23" s="14">
        <v>472925</v>
      </c>
      <c r="F23" s="15">
        <v>2413930</v>
      </c>
      <c r="G23" s="16"/>
      <c r="H23" s="14">
        <v>3842</v>
      </c>
      <c r="I23" s="16"/>
      <c r="J23" s="14">
        <v>628.300364393545</v>
      </c>
    </row>
    <row r="24" spans="2:10" ht="15" customHeight="1">
      <c r="B24" s="17" t="s">
        <v>15</v>
      </c>
      <c r="C24" s="18">
        <v>246891.66666666666</v>
      </c>
      <c r="D24" s="18">
        <v>1671437.6666666667</v>
      </c>
      <c r="E24" s="18">
        <v>470959.3333333333</v>
      </c>
      <c r="F24" s="19">
        <v>2389288.666666667</v>
      </c>
      <c r="G24" s="9"/>
      <c r="H24" s="18">
        <v>3849</v>
      </c>
      <c r="I24" s="9"/>
      <c r="J24" s="18">
        <v>620.7556941196849</v>
      </c>
    </row>
    <row r="25" spans="2:10" ht="15" customHeight="1">
      <c r="B25" s="13" t="s">
        <v>9</v>
      </c>
      <c r="C25" s="14">
        <v>246238</v>
      </c>
      <c r="D25" s="14">
        <v>1715928</v>
      </c>
      <c r="E25" s="14">
        <v>475092</v>
      </c>
      <c r="F25" s="15">
        <v>2437258</v>
      </c>
      <c r="G25" s="16"/>
      <c r="H25" s="14">
        <v>3809</v>
      </c>
      <c r="I25" s="16"/>
      <c r="J25" s="14">
        <v>639.8682068784458</v>
      </c>
    </row>
    <row r="26" spans="2:10" ht="15" customHeight="1">
      <c r="B26" s="13" t="s">
        <v>10</v>
      </c>
      <c r="C26" s="14">
        <v>245918</v>
      </c>
      <c r="D26" s="14">
        <v>1733968</v>
      </c>
      <c r="E26" s="14">
        <v>476869</v>
      </c>
      <c r="F26" s="15">
        <v>2456755</v>
      </c>
      <c r="G26" s="16"/>
      <c r="H26" s="14">
        <v>3797</v>
      </c>
      <c r="I26" s="16"/>
      <c r="J26" s="14">
        <v>647.0252831182512</v>
      </c>
    </row>
    <row r="27" spans="2:10" ht="15" customHeight="1">
      <c r="B27" s="13" t="s">
        <v>11</v>
      </c>
      <c r="C27" s="14">
        <v>245579</v>
      </c>
      <c r="D27" s="14">
        <v>1745293</v>
      </c>
      <c r="E27" s="14">
        <v>478412</v>
      </c>
      <c r="F27" s="15">
        <v>2469284</v>
      </c>
      <c r="G27" s="16"/>
      <c r="H27" s="14">
        <v>3787</v>
      </c>
      <c r="I27" s="16"/>
      <c r="J27" s="14">
        <v>652.0422498019541</v>
      </c>
    </row>
    <row r="28" spans="2:10" ht="15" customHeight="1">
      <c r="B28" s="17" t="s">
        <v>16</v>
      </c>
      <c r="C28" s="18">
        <v>245911.66666666666</v>
      </c>
      <c r="D28" s="18">
        <v>1731729.6666666667</v>
      </c>
      <c r="E28" s="18">
        <v>476791</v>
      </c>
      <c r="F28" s="19">
        <v>2454432.3333333335</v>
      </c>
      <c r="G28" s="9"/>
      <c r="H28" s="18">
        <v>3797.6666666666665</v>
      </c>
      <c r="I28" s="9"/>
      <c r="J28" s="18">
        <v>646.3000965505136</v>
      </c>
    </row>
    <row r="29" spans="2:10" ht="15" customHeight="1">
      <c r="B29" s="20" t="s">
        <v>12</v>
      </c>
      <c r="C29" s="21">
        <v>247203.83333333334</v>
      </c>
      <c r="D29" s="21">
        <v>1638902.4166666667</v>
      </c>
      <c r="E29" s="21">
        <v>468115.5833333333</v>
      </c>
      <c r="F29" s="21">
        <v>2354221.8333333335</v>
      </c>
      <c r="G29" s="9"/>
      <c r="H29" s="21">
        <v>3800.1666666666665</v>
      </c>
      <c r="I29" s="9"/>
      <c r="J29" s="21">
        <v>619.5048901363976</v>
      </c>
    </row>
    <row r="30" ht="15" customHeight="1"/>
    <row r="31" spans="2:9" ht="11.25">
      <c r="B31" s="24" t="s">
        <v>34</v>
      </c>
      <c r="G31" s="2"/>
      <c r="I31" s="2"/>
    </row>
    <row r="32" ht="21" customHeight="1">
      <c r="B32" s="25" t="s">
        <v>20</v>
      </c>
    </row>
    <row r="33" ht="15" customHeight="1">
      <c r="B33" s="1" t="s">
        <v>18</v>
      </c>
    </row>
    <row r="34" ht="15" customHeight="1">
      <c r="B34" s="1" t="s">
        <v>19</v>
      </c>
    </row>
    <row r="35" spans="2:9" ht="11.25">
      <c r="B35" s="2"/>
      <c r="G35" s="2"/>
      <c r="I35" s="2"/>
    </row>
    <row r="36" spans="2:9" ht="11.25">
      <c r="B36" s="2"/>
      <c r="G36" s="2"/>
      <c r="I36" s="2"/>
    </row>
    <row r="38" spans="2:9" ht="11.25">
      <c r="B38" s="2"/>
      <c r="G38" s="2"/>
      <c r="I38" s="2"/>
    </row>
    <row r="39" spans="2:9" ht="11.25">
      <c r="B39" s="2"/>
      <c r="G39" s="2"/>
      <c r="I39" s="2"/>
    </row>
    <row r="40" spans="2:9" ht="11.25">
      <c r="B40" s="2"/>
      <c r="G40" s="2"/>
      <c r="I40" s="2"/>
    </row>
    <row r="41" spans="2:9" ht="11.25">
      <c r="B41" s="2"/>
      <c r="G41" s="2"/>
      <c r="I41" s="2"/>
    </row>
    <row r="42" spans="2:9" ht="11.25">
      <c r="B42" s="2"/>
      <c r="G42" s="2"/>
      <c r="I42" s="2"/>
    </row>
    <row r="43" spans="2:9" ht="11.25">
      <c r="B43" s="2"/>
      <c r="G43" s="2"/>
      <c r="I43" s="2"/>
    </row>
    <row r="44" spans="2:9" ht="11.25">
      <c r="B44" s="2"/>
      <c r="G44" s="2"/>
      <c r="I44" s="2"/>
    </row>
    <row r="45" s="22" customFormat="1" ht="11.25"/>
  </sheetData>
  <sheetProtection/>
  <mergeCells count="9">
    <mergeCell ref="B1:J1"/>
    <mergeCell ref="B2:J2"/>
    <mergeCell ref="B3:J3"/>
    <mergeCell ref="B4:J4"/>
    <mergeCell ref="B6:J6"/>
    <mergeCell ref="B10:B11"/>
    <mergeCell ref="C10:F10"/>
    <mergeCell ref="H10:H11"/>
    <mergeCell ref="J10:J1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1" r:id="rId1"/>
  <headerFooter>
    <oddFooter>&amp;L&amp;"Verdana,Normal"&amp;8Secretaria da Fazenda&amp;C&amp;"Verdana,Normal"&amp;8&amp;D&amp;R&amp;"Verdana,Normal"&amp;8Página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GridLines="0" zoomScalePageLayoutView="0" workbookViewId="0" topLeftCell="A1">
      <selection activeCell="H23" sqref="H23"/>
    </sheetView>
  </sheetViews>
  <sheetFormatPr defaultColWidth="9.140625" defaultRowHeight="15"/>
  <cols>
    <col min="1" max="1" width="2.57421875" style="2" customWidth="1"/>
    <col min="2" max="2" width="16.00390625" style="3" bestFit="1" customWidth="1"/>
    <col min="3" max="5" width="11.7109375" style="2" customWidth="1"/>
    <col min="6" max="6" width="20.57421875" style="2" customWidth="1"/>
    <col min="7" max="7" width="2.7109375" style="4" customWidth="1"/>
    <col min="8" max="8" width="11.7109375" style="2" customWidth="1"/>
    <col min="9" max="9" width="2.7109375" style="4" customWidth="1"/>
    <col min="10" max="10" width="21.140625" style="2" customWidth="1"/>
    <col min="11" max="11" width="3.28125" style="2" customWidth="1"/>
    <col min="12" max="16384" width="9.140625" style="2" customWidth="1"/>
  </cols>
  <sheetData>
    <row r="1" spans="2:10" ht="18" customHeight="1">
      <c r="B1" s="35" t="s">
        <v>21</v>
      </c>
      <c r="C1" s="35"/>
      <c r="D1" s="35"/>
      <c r="E1" s="35"/>
      <c r="F1" s="35"/>
      <c r="G1" s="35"/>
      <c r="H1" s="35"/>
      <c r="I1" s="35"/>
      <c r="J1" s="35"/>
    </row>
    <row r="2" spans="2:10" ht="15.75" customHeight="1">
      <c r="B2" s="36" t="s">
        <v>22</v>
      </c>
      <c r="C2" s="36"/>
      <c r="D2" s="36"/>
      <c r="E2" s="36"/>
      <c r="F2" s="36"/>
      <c r="G2" s="36"/>
      <c r="H2" s="36"/>
      <c r="I2" s="36"/>
      <c r="J2" s="36"/>
    </row>
    <row r="3" spans="2:10" ht="15" customHeight="1">
      <c r="B3" s="37" t="s">
        <v>23</v>
      </c>
      <c r="C3" s="37"/>
      <c r="D3" s="37"/>
      <c r="E3" s="37"/>
      <c r="F3" s="37"/>
      <c r="G3" s="37"/>
      <c r="H3" s="37"/>
      <c r="I3" s="37"/>
      <c r="J3" s="37"/>
    </row>
    <row r="4" spans="2:10" ht="14.25" customHeight="1">
      <c r="B4" s="38" t="s">
        <v>24</v>
      </c>
      <c r="C4" s="38"/>
      <c r="D4" s="38"/>
      <c r="E4" s="38"/>
      <c r="F4" s="38"/>
      <c r="G4" s="38"/>
      <c r="H4" s="38"/>
      <c r="I4" s="38"/>
      <c r="J4" s="38"/>
    </row>
    <row r="5" spans="2:9" ht="11.25">
      <c r="B5" s="2"/>
      <c r="G5" s="2"/>
      <c r="I5" s="2"/>
    </row>
    <row r="6" spans="2:10" ht="15" customHeight="1">
      <c r="B6" s="39" t="s">
        <v>25</v>
      </c>
      <c r="C6" s="39"/>
      <c r="D6" s="39"/>
      <c r="E6" s="39"/>
      <c r="F6" s="39"/>
      <c r="G6" s="39"/>
      <c r="H6" s="39"/>
      <c r="I6" s="39"/>
      <c r="J6" s="39"/>
    </row>
    <row r="7" spans="2:10" ht="15" customHeight="1">
      <c r="B7" s="23"/>
      <c r="C7" s="23"/>
      <c r="D7" s="23"/>
      <c r="E7" s="23"/>
      <c r="F7" s="23"/>
      <c r="G7" s="23"/>
      <c r="H7" s="23"/>
      <c r="I7" s="23"/>
      <c r="J7" s="23"/>
    </row>
    <row r="8" ht="15" customHeight="1">
      <c r="B8" s="1" t="s">
        <v>33</v>
      </c>
    </row>
    <row r="9" ht="15" customHeight="1"/>
    <row r="10" spans="2:10" ht="27.75" customHeight="1">
      <c r="B10" s="46">
        <v>2013</v>
      </c>
      <c r="C10" s="48" t="s">
        <v>17</v>
      </c>
      <c r="D10" s="49"/>
      <c r="E10" s="49"/>
      <c r="F10" s="49"/>
      <c r="G10" s="5"/>
      <c r="H10" s="50" t="s">
        <v>30</v>
      </c>
      <c r="I10" s="5"/>
      <c r="J10" s="50" t="s">
        <v>31</v>
      </c>
    </row>
    <row r="11" spans="2:10" s="6" customFormat="1" ht="33">
      <c r="B11" s="47"/>
      <c r="C11" s="7" t="s">
        <v>26</v>
      </c>
      <c r="D11" s="7" t="s">
        <v>27</v>
      </c>
      <c r="E11" s="7" t="s">
        <v>28</v>
      </c>
      <c r="F11" s="8" t="s">
        <v>29</v>
      </c>
      <c r="G11" s="9"/>
      <c r="H11" s="51"/>
      <c r="I11" s="9"/>
      <c r="J11" s="51"/>
    </row>
    <row r="12" spans="2:10" s="4" customFormat="1" ht="4.5" customHeight="1">
      <c r="B12" s="10"/>
      <c r="C12" s="11"/>
      <c r="D12" s="11"/>
      <c r="E12" s="11"/>
      <c r="F12" s="12"/>
      <c r="H12" s="11"/>
      <c r="J12" s="11"/>
    </row>
    <row r="13" spans="2:10" ht="15" customHeight="1">
      <c r="B13" s="13" t="s">
        <v>0</v>
      </c>
      <c r="C13" s="14">
        <v>274886</v>
      </c>
      <c r="D13" s="14">
        <v>1351886</v>
      </c>
      <c r="E13" s="14">
        <v>432320</v>
      </c>
      <c r="F13" s="15">
        <v>2059092</v>
      </c>
      <c r="G13" s="16"/>
      <c r="H13" s="14">
        <v>3356</v>
      </c>
      <c r="I13" s="16"/>
      <c r="J13" s="14">
        <v>613.5554231227652</v>
      </c>
    </row>
    <row r="14" spans="2:10" ht="15" customHeight="1">
      <c r="B14" s="13" t="s">
        <v>1</v>
      </c>
      <c r="C14" s="14">
        <v>271827</v>
      </c>
      <c r="D14" s="14">
        <v>1268879</v>
      </c>
      <c r="E14" s="14">
        <v>434282</v>
      </c>
      <c r="F14" s="15">
        <v>1974988</v>
      </c>
      <c r="G14" s="16"/>
      <c r="H14" s="14">
        <v>3350</v>
      </c>
      <c r="I14" s="16"/>
      <c r="J14" s="14">
        <v>589.5486567164179</v>
      </c>
    </row>
    <row r="15" spans="2:10" ht="15" customHeight="1">
      <c r="B15" s="13" t="s">
        <v>2</v>
      </c>
      <c r="C15" s="14">
        <v>268881</v>
      </c>
      <c r="D15" s="14">
        <v>1293936</v>
      </c>
      <c r="E15" s="14">
        <v>436449</v>
      </c>
      <c r="F15" s="15">
        <v>1999266</v>
      </c>
      <c r="G15" s="16"/>
      <c r="H15" s="14">
        <v>3343</v>
      </c>
      <c r="I15" s="16"/>
      <c r="J15" s="14">
        <v>598.0454681423871</v>
      </c>
    </row>
    <row r="16" spans="2:10" ht="15" customHeight="1">
      <c r="B16" s="17" t="s">
        <v>13</v>
      </c>
      <c r="C16" s="18">
        <v>271864.6666666667</v>
      </c>
      <c r="D16" s="18">
        <v>1304900.3333333333</v>
      </c>
      <c r="E16" s="18">
        <v>434350.3333333333</v>
      </c>
      <c r="F16" s="19">
        <v>2011115.3333333333</v>
      </c>
      <c r="G16" s="9"/>
      <c r="H16" s="18">
        <v>3349.6666666666665</v>
      </c>
      <c r="I16" s="9"/>
      <c r="J16" s="18">
        <v>600.3926758881481</v>
      </c>
    </row>
    <row r="17" spans="2:10" ht="15" customHeight="1">
      <c r="B17" s="13" t="s">
        <v>3</v>
      </c>
      <c r="C17" s="14">
        <v>266131</v>
      </c>
      <c r="D17" s="14">
        <v>1321102</v>
      </c>
      <c r="E17" s="14">
        <v>438393</v>
      </c>
      <c r="F17" s="15">
        <v>2025626</v>
      </c>
      <c r="G17" s="16"/>
      <c r="H17" s="14">
        <v>3311</v>
      </c>
      <c r="I17" s="16"/>
      <c r="J17" s="14">
        <v>611.7867713681667</v>
      </c>
    </row>
    <row r="18" spans="2:10" ht="15" customHeight="1">
      <c r="B18" s="13" t="s">
        <v>4</v>
      </c>
      <c r="C18" s="14">
        <v>262833</v>
      </c>
      <c r="D18" s="14">
        <v>1347532</v>
      </c>
      <c r="E18" s="14">
        <v>440699</v>
      </c>
      <c r="F18" s="15">
        <v>2051064</v>
      </c>
      <c r="G18" s="16"/>
      <c r="H18" s="14">
        <v>3296</v>
      </c>
      <c r="I18" s="16"/>
      <c r="J18" s="14">
        <v>622.2888349514564</v>
      </c>
    </row>
    <row r="19" spans="2:10" ht="15" customHeight="1">
      <c r="B19" s="13" t="s">
        <v>5</v>
      </c>
      <c r="C19" s="14">
        <v>259822</v>
      </c>
      <c r="D19" s="14">
        <v>1372507</v>
      </c>
      <c r="E19" s="14">
        <v>443015</v>
      </c>
      <c r="F19" s="15">
        <v>2075344</v>
      </c>
      <c r="G19" s="16"/>
      <c r="H19" s="14">
        <v>3274</v>
      </c>
      <c r="I19" s="16"/>
      <c r="J19" s="14">
        <v>633.8863775198533</v>
      </c>
    </row>
    <row r="20" spans="2:10" ht="15" customHeight="1">
      <c r="B20" s="17" t="s">
        <v>14</v>
      </c>
      <c r="C20" s="18">
        <v>262928.6666666667</v>
      </c>
      <c r="D20" s="18">
        <v>1347047</v>
      </c>
      <c r="E20" s="18">
        <v>440702.3333333333</v>
      </c>
      <c r="F20" s="19">
        <v>2050678</v>
      </c>
      <c r="G20" s="9"/>
      <c r="H20" s="18">
        <v>3293.6666666666665</v>
      </c>
      <c r="I20" s="9"/>
      <c r="J20" s="18">
        <v>622.6124886145127</v>
      </c>
    </row>
    <row r="21" spans="2:10" ht="15" customHeight="1">
      <c r="B21" s="13" t="s">
        <v>6</v>
      </c>
      <c r="C21" s="14">
        <v>256580</v>
      </c>
      <c r="D21" s="14">
        <v>1399585</v>
      </c>
      <c r="E21" s="14">
        <v>445352</v>
      </c>
      <c r="F21" s="15">
        <v>2101517</v>
      </c>
      <c r="G21" s="16"/>
      <c r="H21" s="14">
        <v>3265</v>
      </c>
      <c r="I21" s="16"/>
      <c r="J21" s="14">
        <v>643.6499234303216</v>
      </c>
    </row>
    <row r="22" spans="2:10" ht="15" customHeight="1">
      <c r="B22" s="13" t="s">
        <v>7</v>
      </c>
      <c r="C22" s="14">
        <v>254865</v>
      </c>
      <c r="D22" s="14">
        <v>1425870</v>
      </c>
      <c r="E22" s="14">
        <v>447735</v>
      </c>
      <c r="F22" s="15">
        <v>2128470</v>
      </c>
      <c r="G22" s="16"/>
      <c r="H22" s="14">
        <v>3237</v>
      </c>
      <c r="I22" s="16"/>
      <c r="J22" s="14">
        <v>657.5440222428174</v>
      </c>
    </row>
    <row r="23" spans="2:10" ht="15" customHeight="1">
      <c r="B23" s="13" t="s">
        <v>8</v>
      </c>
      <c r="C23" s="14">
        <v>254757</v>
      </c>
      <c r="D23" s="14">
        <v>1449488</v>
      </c>
      <c r="E23" s="14">
        <v>449988</v>
      </c>
      <c r="F23" s="15">
        <v>2154233</v>
      </c>
      <c r="G23" s="16"/>
      <c r="H23" s="14">
        <v>3625</v>
      </c>
      <c r="I23" s="16"/>
      <c r="J23" s="14">
        <v>594.2711724137931</v>
      </c>
    </row>
    <row r="24" spans="2:10" ht="15" customHeight="1">
      <c r="B24" s="17" t="s">
        <v>15</v>
      </c>
      <c r="C24" s="18">
        <v>255400.66666666666</v>
      </c>
      <c r="D24" s="18">
        <v>1424981</v>
      </c>
      <c r="E24" s="18">
        <v>447691.6666666667</v>
      </c>
      <c r="F24" s="19">
        <v>2128073.3333333335</v>
      </c>
      <c r="G24" s="9"/>
      <c r="H24" s="18">
        <v>3375.6666666666665</v>
      </c>
      <c r="I24" s="9"/>
      <c r="J24" s="18">
        <v>630.4157203515356</v>
      </c>
    </row>
    <row r="25" spans="2:10" ht="15" customHeight="1">
      <c r="B25" s="13" t="s">
        <v>9</v>
      </c>
      <c r="C25" s="14">
        <v>254738</v>
      </c>
      <c r="D25" s="14">
        <v>1472989</v>
      </c>
      <c r="E25" s="14">
        <v>452854</v>
      </c>
      <c r="F25" s="15">
        <v>2180581</v>
      </c>
      <c r="G25" s="16"/>
      <c r="H25" s="14">
        <v>3624</v>
      </c>
      <c r="I25" s="16"/>
      <c r="J25" s="14">
        <v>601.7055739514349</v>
      </c>
    </row>
    <row r="26" spans="2:10" ht="15" customHeight="1">
      <c r="B26" s="13" t="s">
        <v>10</v>
      </c>
      <c r="C26" s="14">
        <v>254615</v>
      </c>
      <c r="D26" s="14">
        <v>1491897</v>
      </c>
      <c r="E26" s="14">
        <v>455124</v>
      </c>
      <c r="F26" s="15">
        <v>2201636</v>
      </c>
      <c r="G26" s="16"/>
      <c r="H26" s="14">
        <v>3594</v>
      </c>
      <c r="I26" s="16"/>
      <c r="J26" s="14">
        <v>612.5865331107401</v>
      </c>
    </row>
    <row r="27" spans="2:10" ht="15" customHeight="1">
      <c r="B27" s="13" t="s">
        <v>11</v>
      </c>
      <c r="C27" s="14">
        <v>250500</v>
      </c>
      <c r="D27" s="14">
        <v>1502099</v>
      </c>
      <c r="E27" s="14">
        <v>456814</v>
      </c>
      <c r="F27" s="15">
        <v>2209413</v>
      </c>
      <c r="G27" s="16"/>
      <c r="H27" s="14">
        <v>3583</v>
      </c>
      <c r="I27" s="16"/>
      <c r="J27" s="14">
        <v>616.6377337426737</v>
      </c>
    </row>
    <row r="28" spans="2:10" ht="15" customHeight="1">
      <c r="B28" s="17" t="s">
        <v>16</v>
      </c>
      <c r="C28" s="18">
        <v>253284.33333333334</v>
      </c>
      <c r="D28" s="18">
        <v>1488995</v>
      </c>
      <c r="E28" s="18">
        <v>454930.6666666667</v>
      </c>
      <c r="F28" s="19">
        <v>2197210</v>
      </c>
      <c r="G28" s="9"/>
      <c r="H28" s="18">
        <v>3600.3333333333335</v>
      </c>
      <c r="I28" s="9"/>
      <c r="J28" s="18">
        <v>610.2796037403944</v>
      </c>
    </row>
    <row r="29" spans="2:10" ht="15" customHeight="1">
      <c r="B29" s="20" t="s">
        <v>12</v>
      </c>
      <c r="C29" s="21">
        <v>260869.58333333334</v>
      </c>
      <c r="D29" s="21">
        <v>1391480.8333333333</v>
      </c>
      <c r="E29" s="21">
        <v>444418.75</v>
      </c>
      <c r="F29" s="21">
        <v>2096769.1666666667</v>
      </c>
      <c r="G29" s="9"/>
      <c r="H29" s="21">
        <v>3404.8333333333335</v>
      </c>
      <c r="I29" s="9"/>
      <c r="J29" s="21">
        <v>615.8213813696216</v>
      </c>
    </row>
    <row r="30" ht="15" customHeight="1"/>
    <row r="31" spans="2:9" ht="11.25">
      <c r="B31" s="24" t="s">
        <v>34</v>
      </c>
      <c r="G31" s="2"/>
      <c r="I31" s="2"/>
    </row>
    <row r="32" ht="21" customHeight="1">
      <c r="B32" s="25" t="s">
        <v>20</v>
      </c>
    </row>
    <row r="33" ht="15" customHeight="1">
      <c r="B33" s="1" t="s">
        <v>18</v>
      </c>
    </row>
    <row r="34" ht="15" customHeight="1">
      <c r="B34" s="1" t="s">
        <v>19</v>
      </c>
    </row>
    <row r="35" spans="2:9" ht="11.25">
      <c r="B35" s="2"/>
      <c r="G35" s="2"/>
      <c r="I35" s="2"/>
    </row>
    <row r="36" spans="2:9" ht="11.25">
      <c r="B36" s="2"/>
      <c r="G36" s="2"/>
      <c r="I36" s="2"/>
    </row>
    <row r="38" spans="2:9" ht="11.25">
      <c r="B38" s="2"/>
      <c r="G38" s="2"/>
      <c r="I38" s="2"/>
    </row>
    <row r="39" spans="2:9" ht="11.25">
      <c r="B39" s="2"/>
      <c r="G39" s="2"/>
      <c r="I39" s="2"/>
    </row>
    <row r="40" spans="2:9" ht="11.25">
      <c r="B40" s="2"/>
      <c r="G40" s="2"/>
      <c r="I40" s="2"/>
    </row>
    <row r="41" spans="2:9" ht="11.25">
      <c r="B41" s="2"/>
      <c r="G41" s="2"/>
      <c r="I41" s="2"/>
    </row>
    <row r="42" spans="2:9" ht="11.25">
      <c r="B42" s="2"/>
      <c r="G42" s="2"/>
      <c r="I42" s="2"/>
    </row>
    <row r="43" spans="2:9" ht="11.25">
      <c r="B43" s="2"/>
      <c r="G43" s="2"/>
      <c r="I43" s="2"/>
    </row>
    <row r="44" spans="2:9" ht="11.25">
      <c r="B44" s="2"/>
      <c r="G44" s="2"/>
      <c r="I44" s="2"/>
    </row>
    <row r="45" s="22" customFormat="1" ht="11.25"/>
  </sheetData>
  <sheetProtection/>
  <mergeCells count="9">
    <mergeCell ref="B1:J1"/>
    <mergeCell ref="B2:J2"/>
    <mergeCell ref="B3:J3"/>
    <mergeCell ref="B4:J4"/>
    <mergeCell ref="B6:J6"/>
    <mergeCell ref="B10:B11"/>
    <mergeCell ref="C10:F10"/>
    <mergeCell ref="H10:H11"/>
    <mergeCell ref="J10:J1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1" r:id="rId1"/>
  <headerFooter>
    <oddFooter>&amp;L&amp;"Verdana,Normal"&amp;8Secretaria da Fazenda&amp;C&amp;"Verdana,Normal"&amp;8&amp;D&amp;R&amp;"Verdana,Normal"&amp;8Página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número de contribuintes inscritos no ICMS por número total de fiscais</dc:title>
  <dc:subject/>
  <dc:creator>Jose Sílvio Teixeira Mambrim</dc:creator>
  <cp:keywords/>
  <dc:description/>
  <cp:lastModifiedBy>Ester Bortoletto Ribeiro</cp:lastModifiedBy>
  <cp:lastPrinted>2019-11-08T14:53:29Z</cp:lastPrinted>
  <dcterms:created xsi:type="dcterms:W3CDTF">2014-08-26T11:15:14Z</dcterms:created>
  <dcterms:modified xsi:type="dcterms:W3CDTF">2020-01-15T19:58:37Z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de Download">
    <vt:lpwstr>615</vt:lpwstr>
  </property>
  <property fmtid="{D5CDD505-2E9C-101B-9397-08002B2CF9AE}" pid="3" name="DocumentoAnual">
    <vt:lpwstr>1</vt:lpwstr>
  </property>
  <property fmtid="{D5CDD505-2E9C-101B-9397-08002B2CF9AE}" pid="4" name="Data">
    <vt:lpwstr>2019-12-30T00:00:00Z</vt:lpwstr>
  </property>
  <property fmtid="{D5CDD505-2E9C-101B-9397-08002B2CF9AE}" pid="5" name="TipoDeConteudoAcesso">
    <vt:lpwstr>Downloads</vt:lpwstr>
  </property>
  <property fmtid="{D5CDD505-2E9C-101B-9397-08002B2CF9AE}" pid="6" name="TaxCatchAll">
    <vt:lpwstr/>
  </property>
</Properties>
</file>